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统筹整合扶贫项目完成情况公告" sheetId="14" r:id="rId1"/>
    <sheet name="Sheet1" sheetId="13" r:id="rId2"/>
  </sheets>
  <definedNames>
    <definedName name="_xlnm.Print_Titles" localSheetId="0">'2018统筹整合扶贫项目完成情况公告'!$1:$4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<sst xmlns="http://schemas.openxmlformats.org/spreadsheetml/2006/main" count="1227" uniqueCount="507">
  <si>
    <t>双牌县2018年度统筹整合使用财政涉农资金项目完成情况公告</t>
  </si>
  <si>
    <t>编制单位：双牌县财政局</t>
  </si>
  <si>
    <t xml:space="preserve">填制时间：2018年12月30日 </t>
  </si>
  <si>
    <t>单位：万元</t>
  </si>
  <si>
    <t>序号</t>
  </si>
  <si>
    <t>项目名称</t>
  </si>
  <si>
    <t>实施地点</t>
  </si>
  <si>
    <t>建设任务</t>
  </si>
  <si>
    <t>补助标准</t>
  </si>
  <si>
    <t>绩效目标</t>
  </si>
  <si>
    <t>计划投入资金总规模</t>
  </si>
  <si>
    <t>调整后计划（统筹整合资金投入规模）</t>
  </si>
  <si>
    <t>支付进度</t>
  </si>
  <si>
    <t>项目完成情况</t>
  </si>
  <si>
    <t>退回资金结转下年使用</t>
  </si>
  <si>
    <t>责任单位</t>
  </si>
  <si>
    <t>单位</t>
  </si>
  <si>
    <t>数量</t>
  </si>
  <si>
    <t>受益总人口（人次）</t>
  </si>
  <si>
    <t>其中贫困户受益（人次）</t>
  </si>
  <si>
    <t>合计</t>
  </si>
  <si>
    <t>财政拨付金额</t>
  </si>
  <si>
    <t>实际支出金额</t>
  </si>
  <si>
    <t>项目主管单位</t>
  </si>
  <si>
    <t>项目组织实施单位</t>
  </si>
  <si>
    <t>（关于印发《双牌县2018年财政涉农资金统筹整合使用调整方案》的通知（双扶领【2018】21号））总    计</t>
  </si>
  <si>
    <t>一、农业产业发展</t>
  </si>
  <si>
    <t>合 计</t>
  </si>
  <si>
    <t>（一）农业产业（种养殖）扶贫</t>
  </si>
  <si>
    <t>小 计</t>
  </si>
  <si>
    <t>1.茶叶产业补种</t>
  </si>
  <si>
    <t>茶林镇、阳明山重点产业扶贫项目基地</t>
  </si>
  <si>
    <t>亩</t>
  </si>
  <si>
    <t>2500元/亩</t>
  </si>
  <si>
    <t>项目已完工验收</t>
  </si>
  <si>
    <t>县扶贫办</t>
  </si>
  <si>
    <t>万山农业股份有限公司</t>
  </si>
  <si>
    <t>2.药材产业</t>
  </si>
  <si>
    <t xml:space="preserve">全县 </t>
  </si>
  <si>
    <t>800元/亩</t>
  </si>
  <si>
    <t>县卫计委</t>
  </si>
  <si>
    <t>3.竹产业（楠竹低改）</t>
  </si>
  <si>
    <t>200元/亩</t>
  </si>
  <si>
    <t>没实施</t>
  </si>
  <si>
    <t>县林业局</t>
  </si>
  <si>
    <t>全县乡镇</t>
  </si>
  <si>
    <t>4.森林土鸡</t>
  </si>
  <si>
    <t>全县贫困户</t>
  </si>
  <si>
    <t>羽</t>
  </si>
  <si>
    <t>16万</t>
  </si>
  <si>
    <t>10元/羽</t>
  </si>
  <si>
    <t>县畜牧水产局</t>
  </si>
  <si>
    <t>5.果蔬基地建设（含农业标准化示范基地建设200及冲头村特色水果地建设100）</t>
  </si>
  <si>
    <t>300-800元/亩</t>
  </si>
  <si>
    <t>县农业委</t>
  </si>
  <si>
    <t>A.标准化基地建设</t>
  </si>
  <si>
    <t>B.水果基地建设</t>
  </si>
  <si>
    <t>6.产业奖补（种养殖业900、集体经济奖补300）</t>
  </si>
  <si>
    <t>人</t>
  </si>
  <si>
    <t>见产业扶贫奖补政策明细表</t>
  </si>
  <si>
    <t>县农业委、林业局、畜牧局</t>
  </si>
  <si>
    <t>7.百香果种植奖补（重点产业扶贫项目，调整为冲头柑橘种植基地）</t>
  </si>
  <si>
    <t>桐子坳、新院子、探花、新合村</t>
  </si>
  <si>
    <t>1000亩</t>
  </si>
  <si>
    <t>1500元/亩</t>
  </si>
  <si>
    <t>8.产业奖补（麻江镇廖家村）</t>
  </si>
  <si>
    <t>麻江村廖家村</t>
  </si>
  <si>
    <t>村</t>
  </si>
  <si>
    <t>A.酥脆枣产业提质</t>
  </si>
  <si>
    <t>廖家村</t>
  </si>
  <si>
    <t>0.1万元/亩</t>
  </si>
  <si>
    <t>麻江镇政府</t>
  </si>
  <si>
    <t>B.大棚芦笋产业提质</t>
  </si>
  <si>
    <t>C.卧柑、枇杷、葡萄柚、脆梨产业提质</t>
  </si>
  <si>
    <t>D.新扩百香果产业</t>
  </si>
  <si>
    <t>0.08万元/亩</t>
  </si>
  <si>
    <t>E.新扩种荷花</t>
  </si>
  <si>
    <t>0.04万元/亩</t>
  </si>
  <si>
    <t>C.卧柑、枇杷、葡萄柚、脆李种植</t>
  </si>
  <si>
    <t>0.2万元/亩</t>
  </si>
  <si>
    <t>9.省级示范合作社及农场</t>
  </si>
  <si>
    <t>（1）省级示范农民合作社</t>
  </si>
  <si>
    <t>泷泊镇良村</t>
  </si>
  <si>
    <t>个</t>
  </si>
  <si>
    <t>20万/个</t>
  </si>
  <si>
    <t>县农村经营服务站</t>
  </si>
  <si>
    <t>双牌县全佳华无公害莲子种植专业合作社</t>
  </si>
  <si>
    <t>（2）省级示范家庭农场</t>
  </si>
  <si>
    <t>理家坪乡群力村</t>
  </si>
  <si>
    <t>10万/个</t>
  </si>
  <si>
    <t>双牌县理家坪乡仁松家庭农场</t>
  </si>
  <si>
    <t>（二）乡村旅游扶贫</t>
  </si>
  <si>
    <t>1.桐子坳银杏特色旅游项目</t>
  </si>
  <si>
    <t>茶林镇桐子坳村</t>
  </si>
  <si>
    <t>县旅建投</t>
  </si>
  <si>
    <t>（1）桐子坳景区花溪花海景观工程</t>
  </si>
  <si>
    <t>种植观赏类菊科植物、滴灌系统、园艺小品、儿童游乐园等</t>
  </si>
  <si>
    <t>100万/处</t>
  </si>
  <si>
    <t>（2）桐子坳核心景区景观质量改造工程</t>
  </si>
  <si>
    <t>绿化、美化、排水、观景台、取景点、防护栏等</t>
  </si>
  <si>
    <t>190万/处</t>
  </si>
  <si>
    <t>（3）桐子坳景区花溪景观改造工程</t>
  </si>
  <si>
    <t>水景、人行栈道、滚水坝、小桥、溪岸绿化美化等</t>
  </si>
  <si>
    <t>340万/处</t>
  </si>
  <si>
    <t>2.国际慢城项目建设</t>
  </si>
  <si>
    <t>泷泊镇</t>
  </si>
  <si>
    <t>400万元/处</t>
  </si>
  <si>
    <t>县日月湖湿地公园管理局</t>
  </si>
  <si>
    <t>(1)慢城荷园</t>
  </si>
  <si>
    <t>良村</t>
  </si>
  <si>
    <t>处</t>
  </si>
  <si>
    <t>70万元/个</t>
  </si>
  <si>
    <t>(2)慢城风光带</t>
  </si>
  <si>
    <t>良村、霞灯、沙背甸、佑里、江西</t>
  </si>
  <si>
    <t>150万元/个</t>
  </si>
  <si>
    <t>(3)慢城栈道栈桥等基础设施建设</t>
  </si>
  <si>
    <t>霞灯</t>
  </si>
  <si>
    <t>15-28万元/个</t>
  </si>
  <si>
    <t>3.坦田古村风情旅游区项目</t>
  </si>
  <si>
    <t>理家坪乡坦田村</t>
  </si>
  <si>
    <t>100万元/个</t>
  </si>
  <si>
    <t>项目完成情况（</t>
  </si>
  <si>
    <t>理家坪乡人民政府</t>
  </si>
  <si>
    <t>A.旅游基础设施（停车场）建设</t>
  </si>
  <si>
    <t>坦田村</t>
  </si>
  <si>
    <t>59万元/处</t>
  </si>
  <si>
    <t>项目没实施</t>
  </si>
  <si>
    <t>B.旅游公厕</t>
  </si>
  <si>
    <t>座</t>
  </si>
  <si>
    <t>27万元/座</t>
  </si>
  <si>
    <t>C.村内环境整治</t>
  </si>
  <si>
    <t>14万元/村</t>
  </si>
  <si>
    <t>D.旅游道路建设</t>
  </si>
  <si>
    <t>米</t>
  </si>
  <si>
    <t>350元/米</t>
  </si>
  <si>
    <t>（三）金融扶贫</t>
  </si>
  <si>
    <t>1.小额信贷贴息</t>
  </si>
  <si>
    <t>万元</t>
  </si>
  <si>
    <t>银行贷款利率</t>
  </si>
  <si>
    <t>（四）电商扶贫</t>
  </si>
  <si>
    <t>1、电商扶贫</t>
  </si>
  <si>
    <t>A.贫困村电商服务站宽带支持</t>
  </si>
  <si>
    <t>全县贫困村</t>
  </si>
  <si>
    <t>0.128万元/村</t>
  </si>
  <si>
    <t xml:space="preserve">县科商粮经信委
</t>
  </si>
  <si>
    <t>B.贫困村电商服务站升级建设</t>
  </si>
  <si>
    <t>0.5万元/村</t>
  </si>
  <si>
    <t>C.示范性网店扶持</t>
  </si>
  <si>
    <t>全县行政村（贫困村比例80%）</t>
  </si>
  <si>
    <t>0.5-1万元/村</t>
  </si>
  <si>
    <t>D“一县一品”品牌打造</t>
  </si>
  <si>
    <t>10万元/个</t>
  </si>
  <si>
    <t>E.支持县级电商运营中心建设</t>
  </si>
  <si>
    <t>县城</t>
  </si>
  <si>
    <t>4万元/个</t>
  </si>
  <si>
    <t>F.电商一条街建设</t>
  </si>
  <si>
    <t>麻江村白水岭村</t>
  </si>
  <si>
    <t>66万元/处</t>
  </si>
  <si>
    <t>G.电商服务站建设</t>
  </si>
  <si>
    <t>10万元/处</t>
  </si>
  <si>
    <t>二、农村基础设施建设</t>
  </si>
  <si>
    <t>（一）农村道路建设</t>
  </si>
  <si>
    <t>1、打理公路改造项目</t>
  </si>
  <si>
    <t>打鼓坪乡至理家坪乡</t>
  </si>
  <si>
    <t>千米</t>
  </si>
  <si>
    <t>36.5万元/千米</t>
  </si>
  <si>
    <t>县交通局</t>
  </si>
  <si>
    <t>湖南达路基交通工程有限公司</t>
  </si>
  <si>
    <t>2、黄龙吊桥</t>
  </si>
  <si>
    <t>塘底乡</t>
  </si>
  <si>
    <t>150万元/座</t>
  </si>
  <si>
    <t>3、公路护坡及水沟灾后重建</t>
  </si>
  <si>
    <t>茶林镇高峰村</t>
  </si>
  <si>
    <t>50万元/处</t>
  </si>
  <si>
    <t>4.通行码头基础设施建设项目</t>
  </si>
  <si>
    <t>上梧江、塘底、双牌大坝、江村访尧、理家坪乡</t>
  </si>
  <si>
    <t>85.6万元/处</t>
  </si>
  <si>
    <t>5、生命安保设施</t>
  </si>
  <si>
    <t>（1）生命安保设施</t>
  </si>
  <si>
    <t>麻江镇廖家村</t>
  </si>
  <si>
    <t>5.7万元/千米</t>
  </si>
  <si>
    <t>（2）生命安保设施</t>
  </si>
  <si>
    <t>泷泊镇大路口至沙子坪村</t>
  </si>
  <si>
    <t>（3）生命安保设施</t>
  </si>
  <si>
    <t>理家坪镇车龙村</t>
  </si>
  <si>
    <t>（4）生命安保设施</t>
  </si>
  <si>
    <t>五星岭乡白果脚村</t>
  </si>
  <si>
    <t>（5）生命安保设施</t>
  </si>
  <si>
    <t>何家洞镇地二井江村</t>
  </si>
  <si>
    <t>（6）生命安保设施</t>
  </si>
  <si>
    <t>何家洞镇地大竹江村</t>
  </si>
  <si>
    <t>（7）生命安保设施</t>
  </si>
  <si>
    <t>江村镇黑漯村</t>
  </si>
  <si>
    <t>6.扶贫办已完工项目</t>
  </si>
  <si>
    <t>（1）桥梁建设</t>
  </si>
  <si>
    <t>麻江镇黄江源村</t>
  </si>
  <si>
    <t>20万元/座</t>
  </si>
  <si>
    <t>（2）道路建设</t>
  </si>
  <si>
    <t>麻江镇荷叶塘村</t>
  </si>
  <si>
    <t xml:space="preserve">公里 </t>
  </si>
  <si>
    <t xml:space="preserve">13.5万元/公里 </t>
  </si>
  <si>
    <t>（3）护坡广场建设</t>
  </si>
  <si>
    <t>泷泊镇乌鸦山村</t>
  </si>
  <si>
    <t>20万元/村</t>
  </si>
  <si>
    <t>6、通村公路灾后重建项目</t>
  </si>
  <si>
    <t>（1）泷泊镇观文口村（西边湾）至何家洞镇蔡里口村道路灾后重建</t>
  </si>
  <si>
    <t xml:space="preserve">万元/公里 </t>
  </si>
  <si>
    <t>县公路局</t>
  </si>
  <si>
    <t>（2）泷泊镇义村（城南加油站）至胡家村道路灾后重建</t>
  </si>
  <si>
    <t>县城建投</t>
  </si>
  <si>
    <t>（二）农村水利基础建设</t>
  </si>
  <si>
    <t>1.水利工程建设项目</t>
  </si>
  <si>
    <t>小  计</t>
  </si>
  <si>
    <t>（1）小型农田水利建设</t>
  </si>
  <si>
    <t>A.五星岭乡白果脚村水坝水沟维修</t>
  </si>
  <si>
    <t>米/座</t>
  </si>
  <si>
    <t>206/3</t>
  </si>
  <si>
    <t>15万元/村</t>
  </si>
  <si>
    <t>双牌县水利局</t>
  </si>
  <si>
    <t>双牌水利建设项目管理中心</t>
  </si>
  <si>
    <t>B.茶林镇高峰村水坝水沟维修</t>
  </si>
  <si>
    <t>1612/3</t>
  </si>
  <si>
    <t>C.何家洞镇大宅村水沟维修</t>
  </si>
  <si>
    <t>何家洞镇大宅村</t>
  </si>
  <si>
    <t>D.何家洞镇双江村水沟维修</t>
  </si>
  <si>
    <t>何家洞镇双江村</t>
  </si>
  <si>
    <t>E.泷泊镇崔家村山塘维修</t>
  </si>
  <si>
    <t>泷泊镇崔家村</t>
  </si>
  <si>
    <t>口</t>
  </si>
  <si>
    <t>F.上梧江乡山峰村水沟维修</t>
  </si>
  <si>
    <t>上梧江乡山峰村</t>
  </si>
  <si>
    <t>G.上梧江乡社江源村水坝水沟维修</t>
  </si>
  <si>
    <t>上梧江乡社江源村</t>
  </si>
  <si>
    <t>1610/3</t>
  </si>
  <si>
    <t>H.五星岭乡五星岭村水坝水沟维修</t>
  </si>
  <si>
    <t>五星岭乡五星岭村</t>
  </si>
  <si>
    <t>1565/1</t>
  </si>
  <si>
    <t>I.塘底乡玉泉村水坝水沟维修</t>
  </si>
  <si>
    <t>塘底乡玉泉村</t>
  </si>
  <si>
    <t>(2)中型灌区维修养护</t>
  </si>
  <si>
    <t>A.五里牌镇黄泥坡村水沟维修</t>
  </si>
  <si>
    <t>五里牌镇黄泥坡村</t>
  </si>
  <si>
    <t>25万元/村</t>
  </si>
  <si>
    <t>五里牌镇人民政府</t>
  </si>
  <si>
    <t>（3）河道治理</t>
  </si>
  <si>
    <t>A.贤水河道治理工程</t>
  </si>
  <si>
    <t>何家洞镇</t>
  </si>
  <si>
    <t>公里</t>
  </si>
  <si>
    <t>50万元/公里</t>
  </si>
  <si>
    <t>(4)水库加固</t>
  </si>
  <si>
    <t>A.理家坪乡大坪地村大塘水库</t>
  </si>
  <si>
    <t>理家坪乡大坪地村</t>
  </si>
  <si>
    <t>50万元/座</t>
  </si>
  <si>
    <t>B.泷泊镇崔家村长槽水库</t>
  </si>
  <si>
    <t>（5）节水配套改造项目</t>
  </si>
  <si>
    <t>A.向阳灌区节水配套改造项目</t>
  </si>
  <si>
    <t>红福田村</t>
  </si>
  <si>
    <t>533元/亩</t>
  </si>
  <si>
    <t>五里牌村</t>
  </si>
  <si>
    <t>全家洲村</t>
  </si>
  <si>
    <t>柏梧塘村</t>
  </si>
  <si>
    <t>五里牌镇</t>
  </si>
  <si>
    <t>（6）山洪灾害防治</t>
  </si>
  <si>
    <t>A.2017年度山洪灾害防治项目</t>
  </si>
  <si>
    <t>双牌县</t>
  </si>
  <si>
    <t>10-30万元/处</t>
  </si>
  <si>
    <t>（三）农村环境整治项目</t>
  </si>
  <si>
    <t>（1）农村改厕以奖代补</t>
  </si>
  <si>
    <t>阳明山、茶林示范片</t>
  </si>
  <si>
    <t>所</t>
  </si>
  <si>
    <t>0.15万元/所</t>
  </si>
  <si>
    <t>(2）农村环境综合整治及乡村振兴污水治理项目</t>
  </si>
  <si>
    <t>桐子坳村、探花村（廖家湾）</t>
  </si>
  <si>
    <t>桐子坳3个5吨1个10吨预计70万元、探花村（廖家湾）污水处理池预计240万元</t>
  </si>
  <si>
    <t>县环保局</t>
  </si>
  <si>
    <t>（3）农村垃圾处理</t>
  </si>
  <si>
    <t>全县114个村</t>
  </si>
  <si>
    <t>1-10万元/村</t>
  </si>
  <si>
    <t>项目只实施了部分</t>
  </si>
  <si>
    <t>县城管局</t>
  </si>
  <si>
    <t>A.垃圾勾臂箱</t>
  </si>
  <si>
    <t>0.95万元/个</t>
  </si>
  <si>
    <t>B.垃圾清理运营</t>
  </si>
  <si>
    <t>1-2万元/村</t>
  </si>
  <si>
    <t>（四）巩固脱贫成果项目建设</t>
  </si>
  <si>
    <t>1.巩固脱贫成果重点镇建设</t>
  </si>
  <si>
    <t>茶林镇</t>
  </si>
  <si>
    <t>（1）基础设施建设</t>
  </si>
  <si>
    <t>A.通组公路（与探花园连通）</t>
  </si>
  <si>
    <t>靛口45组至6组</t>
  </si>
  <si>
    <t>20万/公里</t>
  </si>
  <si>
    <t>茶林镇政府</t>
  </si>
  <si>
    <t>B.村级公路硬化</t>
  </si>
  <si>
    <t>探花村（村口）</t>
  </si>
  <si>
    <t>23万/公里</t>
  </si>
  <si>
    <t>C.机耕路开挖硬化</t>
  </si>
  <si>
    <t>新院子高水岭（稻田200余亩）</t>
  </si>
  <si>
    <t>28万/公里</t>
  </si>
  <si>
    <t>D.通组公路硬化</t>
  </si>
  <si>
    <t>新院子板桥铺</t>
  </si>
  <si>
    <t>30万/公里</t>
  </si>
  <si>
    <t>E.公路护坡</t>
  </si>
  <si>
    <t>高峰村级公路</t>
  </si>
  <si>
    <t>长约150米</t>
  </si>
  <si>
    <t>F.水毁公路改造（含涵管）</t>
  </si>
  <si>
    <t>高峰村</t>
  </si>
  <si>
    <t>2500元/米</t>
  </si>
  <si>
    <t>G.桥梁工程</t>
  </si>
  <si>
    <t>大河江（大河洲）</t>
  </si>
  <si>
    <t>中兴村</t>
  </si>
  <si>
    <t>20-30万元/座</t>
  </si>
  <si>
    <t>H.人畜饮水</t>
  </si>
  <si>
    <t>探花村（水池维修）</t>
  </si>
  <si>
    <t>1-5万元/个</t>
  </si>
  <si>
    <t>新院子（水池维修和主水管更换）</t>
  </si>
  <si>
    <t>133元/米</t>
  </si>
  <si>
    <t>新和村（三家湾水池维修和主水管更换））</t>
  </si>
  <si>
    <t>I.灌溉水沟维修</t>
  </si>
  <si>
    <t>大河江村</t>
  </si>
  <si>
    <t>J.灌溉山塘维修</t>
  </si>
  <si>
    <t>新院子村</t>
  </si>
  <si>
    <t>145元/米</t>
  </si>
  <si>
    <t>K.滚水坝建设</t>
  </si>
  <si>
    <t>金星村（沈家6组、铲子坪3组）</t>
  </si>
  <si>
    <t>25万元/座</t>
  </si>
  <si>
    <t>L.河道护堤</t>
  </si>
  <si>
    <t>0.21万元/米</t>
  </si>
  <si>
    <t>M.水毁稻田复垦</t>
  </si>
  <si>
    <t>金星村（牛湾时、雷打坪、街口、贺家）</t>
  </si>
  <si>
    <t>0.24万元/亩</t>
  </si>
  <si>
    <t>N.道路新建、扩宽及护坡工程</t>
  </si>
  <si>
    <t>探花村（入出口、拐湾处扩宽3处）</t>
  </si>
  <si>
    <t>护坡1200立方米</t>
  </si>
  <si>
    <t>2、巩固脱贫成果重点村建设</t>
  </si>
  <si>
    <t>全县11个村</t>
  </si>
  <si>
    <t>各乡镇政府</t>
  </si>
  <si>
    <t>（1）巩固脱贫成果示范建设</t>
  </si>
  <si>
    <t>A.九组河道清理</t>
  </si>
  <si>
    <t>33.3元/米</t>
  </si>
  <si>
    <t>B.九组沟渠维修</t>
  </si>
  <si>
    <t>400元/米</t>
  </si>
  <si>
    <t>C.蒋家片区沟渠坝维修</t>
  </si>
  <si>
    <t>260元/米</t>
  </si>
  <si>
    <t>D.1至5组排污沟建设</t>
  </si>
  <si>
    <t>E.蒋家片区排污沟建设</t>
  </si>
  <si>
    <t>F.1至5组小道建设</t>
  </si>
  <si>
    <t>220元/米</t>
  </si>
  <si>
    <t>G.游道建设</t>
  </si>
  <si>
    <t>廖家桥往北游步道建设护坡、路面</t>
  </si>
  <si>
    <t>737元/米</t>
  </si>
  <si>
    <t>I.九组公路涵洞改建</t>
  </si>
  <si>
    <t>11.5万元/个</t>
  </si>
  <si>
    <t>J.1至5组公路水沟</t>
  </si>
  <si>
    <t>200元/米</t>
  </si>
  <si>
    <t>K.枇杷基地机耕道</t>
  </si>
  <si>
    <t>L.产业园道路建设</t>
  </si>
  <si>
    <t>248元/米</t>
  </si>
  <si>
    <t>M.旅游基础设施（停车场）建设</t>
  </si>
  <si>
    <t>平方米</t>
  </si>
  <si>
    <t>193元/平方米</t>
  </si>
  <si>
    <t>N.人行桥护坡</t>
  </si>
  <si>
    <t>O.车行桥护岸（护坡工程）</t>
  </si>
  <si>
    <t>P.车行桥、人行桥护栏修复</t>
  </si>
  <si>
    <t>Q.百香果及荷花走廊建设</t>
  </si>
  <si>
    <t>（2）巩固脱贫成果示范建设</t>
  </si>
  <si>
    <t>白水岭村、荷叶塘村</t>
  </si>
  <si>
    <t>A.进村活动室道路建设</t>
  </si>
  <si>
    <t>白水岭村</t>
  </si>
  <si>
    <t>500元/米</t>
  </si>
  <si>
    <t>B.通组道路建设</t>
  </si>
  <si>
    <t>白水岭村3.4.5.7组</t>
  </si>
  <si>
    <t>c.旅游道路建设</t>
  </si>
  <si>
    <t>荷叶塘村天坑出入道路</t>
  </si>
  <si>
    <t>（3）巩固脱贫成果示范建设</t>
  </si>
  <si>
    <t>五里牌镇青山里村</t>
  </si>
  <si>
    <t>30万元/村</t>
  </si>
  <si>
    <t>A.水渠建设</t>
  </si>
  <si>
    <t>麻园里6组</t>
  </si>
  <si>
    <t>130元/米</t>
  </si>
  <si>
    <t>五里牌镇政府</t>
  </si>
  <si>
    <t>B.大塘善水库维修</t>
  </si>
  <si>
    <t>塘基上5组</t>
  </si>
  <si>
    <t>12万元/个</t>
  </si>
  <si>
    <t>C.水渠建设</t>
  </si>
  <si>
    <t>田洞里3、4、5组</t>
  </si>
  <si>
    <t>D.阳家码头建设</t>
  </si>
  <si>
    <t>五里牌村9组</t>
  </si>
  <si>
    <t>87万元/个</t>
  </si>
  <si>
    <t>（4）巩固脱贫成果示范建设</t>
  </si>
  <si>
    <t>阳明山管理局阳明山村</t>
  </si>
  <si>
    <t>A.公路硬化</t>
  </si>
  <si>
    <t>大田片区</t>
  </si>
  <si>
    <t>阳明山管理局</t>
  </si>
  <si>
    <t>阳明山村</t>
  </si>
  <si>
    <t>太平片区</t>
  </si>
  <si>
    <t>东菖源片区</t>
  </si>
  <si>
    <t>B.新农村街道硬化</t>
  </si>
  <si>
    <t>绞车庙片区</t>
  </si>
  <si>
    <t>（5）巩固脱贫成果示范建设</t>
  </si>
  <si>
    <t>A.良村机耕路建设</t>
  </si>
  <si>
    <t>葡萄园</t>
  </si>
  <si>
    <t>泷泊镇政府</t>
  </si>
  <si>
    <t>B.良村水沟三面光</t>
  </si>
  <si>
    <t>寒鸭沟</t>
  </si>
  <si>
    <t>118元/米</t>
  </si>
  <si>
    <t>（6）巩固脱贫成果示范建设</t>
  </si>
  <si>
    <t>泷泊尚仁里村</t>
  </si>
  <si>
    <t>A.尚仁里村道路建设</t>
  </si>
  <si>
    <t>村内</t>
  </si>
  <si>
    <t>尚仁里村</t>
  </si>
  <si>
    <t>B.尚仁里村中坝水沟建设</t>
  </si>
  <si>
    <t>对江（1-13组）</t>
  </si>
  <si>
    <t>100元/米</t>
  </si>
  <si>
    <t>（7）巩固脱贫成果示范建设</t>
  </si>
  <si>
    <t>何家洞镇何家洞村</t>
  </si>
  <si>
    <t>A.村主道路维修</t>
  </si>
  <si>
    <t>何家洞村村主道</t>
  </si>
  <si>
    <t>8万元/公里</t>
  </si>
  <si>
    <t>何家洞村</t>
  </si>
  <si>
    <t>B.环境治理</t>
  </si>
  <si>
    <t>8万元/处</t>
  </si>
  <si>
    <t>C.桥梁建设</t>
  </si>
  <si>
    <t>何家洞村村活动室</t>
  </si>
  <si>
    <t>6万元/座</t>
  </si>
  <si>
    <t>（8）巩固脱贫成果示范建设</t>
  </si>
  <si>
    <t>上梧江瑶族乡上梧江村</t>
  </si>
  <si>
    <t>上梧江乡政府</t>
  </si>
  <si>
    <t>A.老街道路维修</t>
  </si>
  <si>
    <t>上梧江村1-2组</t>
  </si>
  <si>
    <t>B.五组后山野生茶基地路面维修</t>
  </si>
  <si>
    <t>上梧江村2.5组</t>
  </si>
  <si>
    <t>C.六组机耕道建设</t>
  </si>
  <si>
    <t>上梧江村6组</t>
  </si>
  <si>
    <t>（9）巩固脱贫成果示范建设</t>
  </si>
  <si>
    <t>打鼓坪乡单江村</t>
  </si>
  <si>
    <t>A.河堤建设</t>
  </si>
  <si>
    <t>单江村</t>
  </si>
  <si>
    <t>打鼓坪乡</t>
  </si>
  <si>
    <t>B.药材种植（迷迭香）</t>
  </si>
  <si>
    <t>单江村小南头</t>
  </si>
  <si>
    <t>（10）巩固脱贫成果示范建设(饮水工程）</t>
  </si>
  <si>
    <t>塘底乡黄泥山村</t>
  </si>
  <si>
    <t>县水利局</t>
  </si>
  <si>
    <t>（11）巩固脱贫成果示范建设</t>
  </si>
  <si>
    <t>A.婆漯乡村旅游花海建设</t>
  </si>
  <si>
    <t>五星岭村长滩片婆漯组</t>
  </si>
  <si>
    <t>3万/亩</t>
  </si>
  <si>
    <t>五星岭乡</t>
  </si>
  <si>
    <t>B.婆漯乡村旅游道路扩宽</t>
  </si>
  <si>
    <t>25万元/公里</t>
  </si>
  <si>
    <t>（12）巩固脱贫成果示范建设</t>
  </si>
  <si>
    <t>江村镇</t>
  </si>
  <si>
    <t>A.茶叶加工厂建设</t>
  </si>
  <si>
    <t>五里村天堂岭茶场</t>
  </si>
  <si>
    <t>30万元</t>
  </si>
  <si>
    <t>B.江村渡船建设</t>
  </si>
  <si>
    <t>（13）公路维修</t>
  </si>
  <si>
    <t>塘底乡清水村</t>
  </si>
  <si>
    <t>5万元/千米</t>
  </si>
  <si>
    <t>县发改委</t>
  </si>
  <si>
    <t>清水村委会</t>
  </si>
  <si>
    <t>（五） 老区基础建设资金</t>
  </si>
  <si>
    <t>塘底村水渠</t>
  </si>
  <si>
    <t>双牌县塘底乡塘底村</t>
  </si>
  <si>
    <t>140元/米</t>
  </si>
  <si>
    <t>县民政局</t>
  </si>
  <si>
    <t>群力村水渠</t>
  </si>
  <si>
    <t>双牌县理家坪乡群力村</t>
  </si>
  <si>
    <t>单江村新修村级公路通畅</t>
  </si>
  <si>
    <t>双牌县打鼓坪乡单江村</t>
  </si>
  <si>
    <t>250元/米</t>
  </si>
  <si>
    <t>塔山村新修村级公路</t>
  </si>
  <si>
    <t>双牌县泷泊镇塔山村</t>
  </si>
  <si>
    <t>（六）农业开发办基本农田建设项目</t>
  </si>
  <si>
    <t>河堤护砌</t>
  </si>
  <si>
    <t>茶林镇探花村</t>
  </si>
  <si>
    <t>842元/米</t>
  </si>
  <si>
    <t>农开办</t>
  </si>
  <si>
    <t>1539元/米</t>
  </si>
  <si>
    <t>拦河坝</t>
  </si>
  <si>
    <t>15万元/座</t>
  </si>
  <si>
    <t>何家洞镇倪家洞村</t>
  </si>
  <si>
    <t>533元/米</t>
  </si>
  <si>
    <t>新建机耕桥</t>
  </si>
  <si>
    <t>江村镇花坪村</t>
  </si>
  <si>
    <t>7万元/座</t>
  </si>
  <si>
    <t>衬砌渠道</t>
  </si>
  <si>
    <t>理家坪乡塘于洞村</t>
  </si>
  <si>
    <t>五星岭乡双河村</t>
  </si>
  <si>
    <t>新建机耕路</t>
  </si>
  <si>
    <t>泷泊镇白沙江村</t>
  </si>
  <si>
    <t>810元/米</t>
  </si>
  <si>
    <t>新建机耕桥、机耕路</t>
  </si>
  <si>
    <t>塘底乡天福村</t>
  </si>
  <si>
    <t>16万元/座</t>
  </si>
  <si>
    <t>五里牌镇潇水湾村</t>
  </si>
  <si>
    <t>151元/座</t>
  </si>
  <si>
    <t>2017整合项目18年支出</t>
  </si>
  <si>
    <t>1.移动公司扶贫APP平台使用费</t>
  </si>
  <si>
    <t>2.佑里村花卉种植款</t>
  </si>
  <si>
    <t>3.就业局2017年外出务工交通补贴</t>
  </si>
  <si>
    <t>就业局</t>
  </si>
  <si>
    <t>4.2019产业奖补</t>
  </si>
  <si>
    <t>县农业农村局</t>
  </si>
  <si>
    <t>5.2017年产业奖补</t>
  </si>
  <si>
    <t>6.麻江廖家村乡村旅游质保金</t>
  </si>
  <si>
    <t>麻江镇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</si>
</sst>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#,##0;\-#,##0;&quot;-&quot;"/>
    <numFmt numFmtId="179" formatCode="0.00_ "/>
    <numFmt numFmtId="180" formatCode="0_ "/>
    <numFmt numFmtId="181" formatCode="0.0_ "/>
    <numFmt numFmtId="182" formatCode="0_);[Red]\(0\)"/>
    <numFmt numFmtId="183" formatCode="0.00_);[Red]\(0.00\)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9"/>
      <color theme="1"/>
      <name val="Tahoma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theme="1"/>
      <name val="仿宋_GB2312"/>
      <charset val="134"/>
    </font>
    <font>
      <b/>
      <sz val="8"/>
      <color theme="1"/>
      <name val="宋体"/>
      <charset val="134"/>
    </font>
    <font>
      <b/>
      <sz val="9"/>
      <color theme="1"/>
      <name val="Tahoma"/>
      <charset val="134"/>
    </font>
    <font>
      <b/>
      <sz val="9"/>
      <color theme="1"/>
      <name val="仿宋"/>
      <charset val="134"/>
    </font>
    <font>
      <sz val="10"/>
      <color theme="1"/>
      <name val="宋体"/>
      <charset val="134"/>
    </font>
    <font>
      <b/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1"/>
      <color indexed="8"/>
      <name val="Tahoma"/>
      <charset val="134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16">
    <xf numFmtId="0" fontId="0" fillId="0" borderId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18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4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10" borderId="14" applyNumberFormat="0" applyAlignment="0" applyProtection="0">
      <alignment vertical="center"/>
    </xf>
    <xf numFmtId="0" fontId="30" fillId="0" borderId="0">
      <alignment vertical="center"/>
    </xf>
    <xf numFmtId="0" fontId="50" fillId="10" borderId="17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0" fillId="0" borderId="5">
      <alignment horizontal="left" vertical="center"/>
    </xf>
    <xf numFmtId="0" fontId="41" fillId="0" borderId="0">
      <alignment vertical="center"/>
    </xf>
    <xf numFmtId="178" fontId="42" fillId="0" borderId="0" applyFill="0" applyBorder="0" applyAlignment="0"/>
    <xf numFmtId="0" fontId="40" fillId="0" borderId="5">
      <alignment horizontal="left" vertical="center"/>
    </xf>
    <xf numFmtId="0" fontId="39" fillId="0" borderId="0"/>
    <xf numFmtId="0" fontId="30" fillId="0" borderId="0">
      <alignment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38" fillId="0" borderId="0">
      <alignment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6" applyNumberFormat="0" applyAlignment="0" applyProtection="0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1" fillId="0" borderId="0">
      <alignment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40" fillId="0" borderId="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30" fillId="0" borderId="0"/>
    <xf numFmtId="0" fontId="3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0" fillId="0" borderId="0"/>
    <xf numFmtId="0" fontId="41" fillId="0" borderId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8" fillId="0" borderId="0">
      <alignment vertical="center"/>
    </xf>
    <xf numFmtId="0" fontId="30" fillId="0" borderId="0"/>
    <xf numFmtId="0" fontId="38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0" xfId="550" applyFont="1" applyFill="1" applyBorder="1" applyAlignment="1">
      <alignment horizontal="center" vertical="center" wrapText="1"/>
    </xf>
    <xf numFmtId="0" fontId="4" fillId="0" borderId="0" xfId="550" applyFont="1" applyFill="1" applyBorder="1" applyAlignment="1">
      <alignment horizontal="left" wrapText="1"/>
    </xf>
    <xf numFmtId="31" fontId="4" fillId="0" borderId="0" xfId="550" applyNumberFormat="1" applyFont="1" applyFill="1" applyBorder="1" applyAlignment="1">
      <alignment horizontal="center" wrapText="1"/>
    </xf>
    <xf numFmtId="0" fontId="4" fillId="0" borderId="1" xfId="550" applyFont="1" applyFill="1" applyBorder="1" applyAlignment="1">
      <alignment horizontal="center" vertical="center" wrapText="1"/>
    </xf>
    <xf numFmtId="0" fontId="5" fillId="0" borderId="2" xfId="550" applyFont="1" applyFill="1" applyBorder="1" applyAlignment="1">
      <alignment horizontal="center" vertical="center" wrapText="1"/>
    </xf>
    <xf numFmtId="0" fontId="5" fillId="0" borderId="3" xfId="550" applyFont="1" applyFill="1" applyBorder="1" applyAlignment="1">
      <alignment horizontal="center" vertical="center" wrapText="1"/>
    </xf>
    <xf numFmtId="0" fontId="6" fillId="0" borderId="1" xfId="550" applyFont="1" applyFill="1" applyBorder="1" applyAlignment="1">
      <alignment horizontal="center" vertical="center" wrapText="1"/>
    </xf>
    <xf numFmtId="0" fontId="7" fillId="2" borderId="1" xfId="2306" applyFont="1" applyFill="1" applyBorder="1" applyAlignment="1">
      <alignment horizontal="center" vertical="center"/>
    </xf>
    <xf numFmtId="0" fontId="8" fillId="2" borderId="4" xfId="550" applyFont="1" applyFill="1" applyBorder="1" applyAlignment="1">
      <alignment horizontal="center" vertical="center" wrapText="1"/>
    </xf>
    <xf numFmtId="0" fontId="8" fillId="2" borderId="5" xfId="550" applyFont="1" applyFill="1" applyBorder="1" applyAlignment="1">
      <alignment horizontal="center" vertical="center" wrapText="1"/>
    </xf>
    <xf numFmtId="0" fontId="8" fillId="2" borderId="6" xfId="550" applyFont="1" applyFill="1" applyBorder="1" applyAlignment="1">
      <alignment horizontal="center" vertical="center" wrapText="1"/>
    </xf>
    <xf numFmtId="180" fontId="8" fillId="0" borderId="1" xfId="550" applyNumberFormat="1" applyFont="1" applyFill="1" applyBorder="1" applyAlignment="1">
      <alignment horizontal="center" vertical="center" wrapText="1"/>
    </xf>
    <xf numFmtId="0" fontId="8" fillId="2" borderId="1" xfId="550" applyFont="1" applyFill="1" applyBorder="1" applyAlignment="1">
      <alignment horizontal="left" vertical="center" wrapText="1"/>
    </xf>
    <xf numFmtId="0" fontId="8" fillId="0" borderId="1" xfId="550" applyFont="1" applyFill="1" applyBorder="1" applyAlignment="1">
      <alignment horizontal="center" vertical="center" wrapText="1"/>
    </xf>
    <xf numFmtId="0" fontId="4" fillId="2" borderId="1" xfId="550" applyFont="1" applyFill="1" applyBorder="1" applyAlignment="1">
      <alignment horizontal="center" vertical="center" wrapText="1"/>
    </xf>
    <xf numFmtId="0" fontId="9" fillId="2" borderId="1" xfId="2306" applyFont="1" applyFill="1" applyBorder="1" applyAlignment="1">
      <alignment vertical="center" wrapText="1"/>
    </xf>
    <xf numFmtId="0" fontId="9" fillId="2" borderId="1" xfId="2306" applyFont="1" applyFill="1" applyBorder="1" applyAlignment="1">
      <alignment horizontal="center" vertical="center" wrapText="1"/>
    </xf>
    <xf numFmtId="0" fontId="9" fillId="2" borderId="1" xfId="550" applyFont="1" applyFill="1" applyBorder="1" applyAlignment="1">
      <alignment horizontal="center" vertical="center" wrapText="1"/>
    </xf>
    <xf numFmtId="0" fontId="9" fillId="0" borderId="1" xfId="550" applyFont="1" applyFill="1" applyBorder="1" applyAlignment="1">
      <alignment horizontal="center" vertical="center" wrapText="1"/>
    </xf>
    <xf numFmtId="0" fontId="4" fillId="2" borderId="1" xfId="2306" applyFont="1" applyFill="1" applyBorder="1" applyAlignment="1">
      <alignment horizontal="center" vertical="center" wrapText="1"/>
    </xf>
    <xf numFmtId="0" fontId="4" fillId="2" borderId="1" xfId="2306" applyFont="1" applyFill="1" applyBorder="1" applyAlignment="1">
      <alignment vertical="center" wrapText="1"/>
    </xf>
    <xf numFmtId="0" fontId="9" fillId="2" borderId="4" xfId="2306" applyFont="1" applyFill="1" applyBorder="1" applyAlignment="1">
      <alignment horizontal="center" vertical="center" wrapText="1"/>
    </xf>
    <xf numFmtId="0" fontId="9" fillId="2" borderId="6" xfId="2306" applyFont="1" applyFill="1" applyBorder="1" applyAlignment="1">
      <alignment horizontal="center" vertical="center" wrapText="1"/>
    </xf>
    <xf numFmtId="0" fontId="5" fillId="0" borderId="1" xfId="2306" applyFont="1" applyBorder="1" applyAlignment="1">
      <alignment horizontal="center" vertical="center" wrapText="1"/>
    </xf>
    <xf numFmtId="0" fontId="4" fillId="0" borderId="1" xfId="2306" applyFont="1" applyBorder="1" applyAlignment="1">
      <alignment horizontal="center" vertical="center" wrapText="1"/>
    </xf>
    <xf numFmtId="0" fontId="4" fillId="2" borderId="1" xfId="2306" applyFont="1" applyFill="1" applyBorder="1" applyAlignment="1">
      <alignment horizontal="left" vertical="center" wrapText="1"/>
    </xf>
    <xf numFmtId="0" fontId="4" fillId="0" borderId="7" xfId="550" applyFont="1" applyFill="1" applyBorder="1" applyAlignment="1">
      <alignment horizontal="center" vertical="center" wrapText="1"/>
    </xf>
    <xf numFmtId="0" fontId="4" fillId="2" borderId="1" xfId="95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8" xfId="550" applyFont="1" applyFill="1" applyBorder="1" applyAlignment="1">
      <alignment horizontal="center" vertical="center" wrapText="1"/>
    </xf>
    <xf numFmtId="0" fontId="4" fillId="2" borderId="1" xfId="550" applyFont="1" applyFill="1" applyBorder="1" applyAlignment="1">
      <alignment horizontal="left" vertical="center" wrapText="1"/>
    </xf>
    <xf numFmtId="0" fontId="4" fillId="0" borderId="9" xfId="550" applyFont="1" applyFill="1" applyBorder="1" applyAlignment="1">
      <alignment horizontal="center" vertical="center" wrapText="1"/>
    </xf>
    <xf numFmtId="0" fontId="4" fillId="0" borderId="1" xfId="2306" applyFont="1" applyBorder="1" applyAlignment="1">
      <alignment horizontal="center" vertical="center"/>
    </xf>
    <xf numFmtId="0" fontId="10" fillId="0" borderId="1" xfId="550" applyFont="1" applyFill="1" applyBorder="1" applyAlignment="1">
      <alignment horizontal="center" vertical="center" wrapText="1"/>
    </xf>
    <xf numFmtId="0" fontId="9" fillId="2" borderId="1" xfId="2306" applyFont="1" applyFill="1" applyBorder="1" applyAlignment="1">
      <alignment horizontal="left" vertical="center" wrapText="1"/>
    </xf>
    <xf numFmtId="0" fontId="11" fillId="0" borderId="1" xfId="5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4" xfId="550" applyFont="1" applyFill="1" applyBorder="1" applyAlignment="1">
      <alignment horizontal="center" vertical="center" wrapText="1"/>
    </xf>
    <xf numFmtId="0" fontId="4" fillId="2" borderId="6" xfId="550" applyFont="1" applyFill="1" applyBorder="1" applyAlignment="1">
      <alignment horizontal="center" vertical="center" wrapText="1"/>
    </xf>
    <xf numFmtId="0" fontId="9" fillId="0" borderId="7" xfId="550" applyFont="1" applyFill="1" applyBorder="1" applyAlignment="1">
      <alignment horizontal="center" vertical="center" wrapText="1"/>
    </xf>
    <xf numFmtId="0" fontId="9" fillId="0" borderId="8" xfId="550" applyFont="1" applyFill="1" applyBorder="1" applyAlignment="1">
      <alignment horizontal="center" vertical="center" wrapText="1"/>
    </xf>
    <xf numFmtId="0" fontId="9" fillId="0" borderId="9" xfId="550" applyFont="1" applyFill="1" applyBorder="1" applyAlignment="1">
      <alignment horizontal="center" vertical="center" wrapText="1"/>
    </xf>
    <xf numFmtId="0" fontId="4" fillId="2" borderId="1" xfId="550" applyFont="1" applyFill="1" applyBorder="1" applyAlignment="1">
      <alignment vertical="center" wrapText="1"/>
    </xf>
    <xf numFmtId="0" fontId="7" fillId="2" borderId="1" xfId="2306" applyFont="1" applyFill="1" applyBorder="1" applyAlignment="1">
      <alignment horizontal="center" vertical="center" wrapText="1"/>
    </xf>
    <xf numFmtId="0" fontId="13" fillId="0" borderId="1" xfId="230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2306" applyFont="1" applyFill="1" applyBorder="1" applyAlignment="1">
      <alignment vertical="center"/>
    </xf>
    <xf numFmtId="0" fontId="9" fillId="2" borderId="1" xfId="230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80" fontId="14" fillId="0" borderId="1" xfId="550" applyNumberFormat="1" applyFont="1" applyFill="1" applyBorder="1" applyAlignment="1">
      <alignment horizontal="center" vertical="center" wrapText="1"/>
    </xf>
    <xf numFmtId="0" fontId="4" fillId="2" borderId="1" xfId="175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179" fontId="3" fillId="0" borderId="0" xfId="550" applyNumberFormat="1" applyFont="1" applyFill="1" applyBorder="1" applyAlignment="1">
      <alignment horizontal="center" vertical="center" wrapText="1"/>
    </xf>
    <xf numFmtId="0" fontId="16" fillId="0" borderId="0" xfId="550" applyFont="1" applyFill="1" applyBorder="1" applyAlignment="1">
      <alignment horizontal="center" vertical="center" wrapText="1"/>
    </xf>
    <xf numFmtId="31" fontId="17" fillId="0" borderId="0" xfId="550" applyNumberFormat="1" applyFont="1" applyFill="1" applyBorder="1" applyAlignment="1">
      <alignment horizontal="center" wrapText="1"/>
    </xf>
    <xf numFmtId="179" fontId="4" fillId="0" borderId="0" xfId="550" applyNumberFormat="1" applyFont="1" applyFill="1" applyBorder="1" applyAlignment="1">
      <alignment horizontal="center" wrapText="1"/>
    </xf>
    <xf numFmtId="0" fontId="4" fillId="0" borderId="0" xfId="550" applyFont="1" applyFill="1" applyBorder="1" applyAlignment="1">
      <alignment horizontal="center" wrapText="1"/>
    </xf>
    <xf numFmtId="0" fontId="5" fillId="0" borderId="1" xfId="550" applyFont="1" applyFill="1" applyBorder="1" applyAlignment="1">
      <alignment horizontal="center" vertical="center" wrapText="1"/>
    </xf>
    <xf numFmtId="0" fontId="18" fillId="0" borderId="10" xfId="550" applyFont="1" applyFill="1" applyBorder="1" applyAlignment="1">
      <alignment horizontal="center" vertical="center" wrapText="1"/>
    </xf>
    <xf numFmtId="179" fontId="18" fillId="0" borderId="10" xfId="550" applyNumberFormat="1" applyFont="1" applyFill="1" applyBorder="1" applyAlignment="1">
      <alignment horizontal="center" vertical="center" wrapText="1"/>
    </xf>
    <xf numFmtId="179" fontId="18" fillId="0" borderId="1" xfId="216" applyNumberFormat="1" applyFont="1" applyFill="1" applyBorder="1" applyAlignment="1" applyProtection="1">
      <alignment horizontal="center" vertical="center" wrapText="1"/>
    </xf>
    <xf numFmtId="179" fontId="18" fillId="0" borderId="7" xfId="216" applyNumberFormat="1" applyFont="1" applyFill="1" applyBorder="1" applyAlignment="1" applyProtection="1">
      <alignment horizontal="center" vertical="center" wrapText="1"/>
    </xf>
    <xf numFmtId="0" fontId="18" fillId="0" borderId="6" xfId="550" applyFont="1" applyFill="1" applyBorder="1" applyAlignment="1">
      <alignment horizontal="center" vertical="center" wrapText="1"/>
    </xf>
    <xf numFmtId="179" fontId="18" fillId="0" borderId="4" xfId="216" applyNumberFormat="1" applyFont="1" applyFill="1" applyBorder="1" applyAlignment="1" applyProtection="1">
      <alignment horizontal="center" vertical="center" wrapText="1"/>
    </xf>
    <xf numFmtId="179" fontId="18" fillId="0" borderId="9" xfId="216" applyNumberFormat="1" applyFont="1" applyFill="1" applyBorder="1" applyAlignment="1" applyProtection="1">
      <alignment horizontal="center" vertical="center" wrapText="1"/>
    </xf>
    <xf numFmtId="180" fontId="8" fillId="2" borderId="1" xfId="550" applyNumberFormat="1" applyFont="1" applyFill="1" applyBorder="1" applyAlignment="1">
      <alignment horizontal="center" vertical="center" wrapText="1"/>
    </xf>
    <xf numFmtId="179" fontId="8" fillId="2" borderId="1" xfId="550" applyNumberFormat="1" applyFont="1" applyFill="1" applyBorder="1" applyAlignment="1">
      <alignment horizontal="center" vertical="center" wrapText="1"/>
    </xf>
    <xf numFmtId="9" fontId="8" fillId="2" borderId="1" xfId="37" applyFont="1" applyFill="1" applyBorder="1" applyAlignment="1">
      <alignment horizontal="center" vertical="center" wrapText="1"/>
    </xf>
    <xf numFmtId="9" fontId="4" fillId="2" borderId="1" xfId="3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81" fontId="8" fillId="2" borderId="1" xfId="550" applyNumberFormat="1" applyFont="1" applyFill="1" applyBorder="1" applyAlignment="1">
      <alignment vertical="center" wrapText="1"/>
    </xf>
    <xf numFmtId="0" fontId="8" fillId="2" borderId="1" xfId="550" applyFont="1" applyFill="1" applyBorder="1" applyAlignment="1">
      <alignment horizontal="center" vertical="center" wrapText="1"/>
    </xf>
    <xf numFmtId="0" fontId="8" fillId="2" borderId="1" xfId="550" applyFont="1" applyFill="1" applyBorder="1" applyAlignment="1">
      <alignment vertical="center" wrapText="1"/>
    </xf>
    <xf numFmtId="0" fontId="8" fillId="2" borderId="1" xfId="2306" applyFont="1" applyFill="1" applyBorder="1" applyAlignment="1">
      <alignment horizontal="center" vertical="center" wrapText="1"/>
    </xf>
    <xf numFmtId="179" fontId="8" fillId="2" borderId="1" xfId="2306" applyNumberFormat="1" applyFont="1" applyFill="1" applyBorder="1" applyAlignment="1">
      <alignment horizontal="center" vertical="center" wrapText="1"/>
    </xf>
    <xf numFmtId="0" fontId="8" fillId="2" borderId="1" xfId="2306" applyFont="1" applyFill="1" applyBorder="1" applyAlignment="1">
      <alignment horizontal="center" vertical="center"/>
    </xf>
    <xf numFmtId="179" fontId="8" fillId="2" borderId="1" xfId="2306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0" fontId="19" fillId="2" borderId="1" xfId="550" applyFont="1" applyFill="1" applyBorder="1" applyAlignment="1">
      <alignment horizontal="center" vertical="center" wrapText="1"/>
    </xf>
    <xf numFmtId="179" fontId="19" fillId="2" borderId="1" xfId="550" applyNumberFormat="1" applyFont="1" applyFill="1" applyBorder="1" applyAlignment="1">
      <alignment horizontal="center" vertical="center" wrapText="1"/>
    </xf>
    <xf numFmtId="179" fontId="9" fillId="2" borderId="1" xfId="550" applyNumberFormat="1" applyFont="1" applyFill="1" applyBorder="1" applyAlignment="1">
      <alignment horizontal="center" vertical="center" wrapText="1"/>
    </xf>
    <xf numFmtId="179" fontId="12" fillId="2" borderId="1" xfId="216" applyNumberFormat="1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/>
    </xf>
    <xf numFmtId="179" fontId="8" fillId="2" borderId="1" xfId="189" applyNumberFormat="1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8" fillId="2" borderId="1" xfId="2306" applyFont="1" applyFill="1" applyBorder="1" applyAlignment="1">
      <alignment vertical="center" wrapText="1"/>
    </xf>
    <xf numFmtId="0" fontId="13" fillId="0" borderId="1" xfId="550" applyFont="1" applyFill="1" applyBorder="1" applyAlignment="1">
      <alignment horizontal="center" vertical="center" wrapText="1"/>
    </xf>
    <xf numFmtId="0" fontId="9" fillId="2" borderId="4" xfId="2306" applyFont="1" applyFill="1" applyBorder="1" applyAlignment="1">
      <alignment horizontal="left" vertical="center" wrapText="1"/>
    </xf>
    <xf numFmtId="0" fontId="9" fillId="2" borderId="5" xfId="2306" applyFont="1" applyFill="1" applyBorder="1" applyAlignment="1">
      <alignment horizontal="left" vertical="center" wrapText="1"/>
    </xf>
    <xf numFmtId="0" fontId="9" fillId="2" borderId="6" xfId="2306" applyFont="1" applyFill="1" applyBorder="1" applyAlignment="1">
      <alignment horizontal="left" vertical="center" wrapText="1"/>
    </xf>
    <xf numFmtId="182" fontId="8" fillId="0" borderId="1" xfId="550" applyNumberFormat="1" applyFont="1" applyFill="1" applyBorder="1" applyAlignment="1">
      <alignment horizontal="center" vertical="center" wrapText="1"/>
    </xf>
    <xf numFmtId="182" fontId="20" fillId="0" borderId="1" xfId="55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9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1882" applyFont="1" applyFill="1" applyBorder="1" applyAlignment="1">
      <alignment horizontal="center" vertical="center"/>
    </xf>
    <xf numFmtId="0" fontId="4" fillId="2" borderId="7" xfId="550" applyFont="1" applyFill="1" applyBorder="1" applyAlignment="1">
      <alignment horizontal="center" vertical="center" wrapText="1"/>
    </xf>
    <xf numFmtId="0" fontId="4" fillId="2" borderId="9" xfId="550" applyFont="1" applyFill="1" applyBorder="1" applyAlignment="1">
      <alignment horizontal="center" vertical="center" wrapText="1"/>
    </xf>
    <xf numFmtId="31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2" borderId="1" xfId="95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1123" applyFont="1" applyFill="1" applyBorder="1" applyAlignment="1" applyProtection="1">
      <alignment horizontal="left" vertical="center" wrapText="1"/>
    </xf>
    <xf numFmtId="0" fontId="4" fillId="2" borderId="7" xfId="950" applyFont="1" applyFill="1" applyBorder="1" applyAlignment="1">
      <alignment horizontal="left" vertical="center"/>
    </xf>
    <xf numFmtId="0" fontId="4" fillId="2" borderId="9" xfId="950" applyFont="1" applyFill="1" applyBorder="1" applyAlignment="1">
      <alignment horizontal="left" vertical="center"/>
    </xf>
    <xf numFmtId="0" fontId="4" fillId="2" borderId="8" xfId="950" applyFont="1" applyFill="1" applyBorder="1" applyAlignment="1">
      <alignment horizontal="left" vertical="center"/>
    </xf>
    <xf numFmtId="0" fontId="4" fillId="2" borderId="1" xfId="950" applyFont="1" applyFill="1" applyBorder="1" applyAlignment="1">
      <alignment horizontal="left" vertical="center"/>
    </xf>
    <xf numFmtId="0" fontId="4" fillId="2" borderId="7" xfId="55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22" fillId="2" borderId="1" xfId="550" applyFont="1" applyFill="1" applyBorder="1" applyAlignment="1">
      <alignment horizontal="center" vertical="center" wrapText="1"/>
    </xf>
    <xf numFmtId="179" fontId="22" fillId="2" borderId="1" xfId="550" applyNumberFormat="1" applyFont="1" applyFill="1" applyBorder="1" applyAlignment="1">
      <alignment horizontal="center" vertical="center" wrapText="1"/>
    </xf>
    <xf numFmtId="181" fontId="8" fillId="2" borderId="1" xfId="550" applyNumberFormat="1" applyFont="1" applyFill="1" applyBorder="1" applyAlignment="1">
      <alignment horizontal="center" vertical="center" wrapText="1"/>
    </xf>
    <xf numFmtId="182" fontId="8" fillId="2" borderId="1" xfId="550" applyNumberFormat="1" applyFont="1" applyFill="1" applyBorder="1" applyAlignment="1">
      <alignment horizontal="center" vertical="center" wrapText="1"/>
    </xf>
    <xf numFmtId="18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8" fillId="2" borderId="7" xfId="550" applyFont="1" applyFill="1" applyBorder="1" applyAlignment="1">
      <alignment horizontal="center" vertical="center" wrapText="1"/>
    </xf>
    <xf numFmtId="179" fontId="8" fillId="2" borderId="7" xfId="55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9" fontId="4" fillId="2" borderId="1" xfId="55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551" applyFont="1" applyFill="1" applyBorder="1" applyAlignment="1">
      <alignment horizontal="center" vertical="center" wrapText="1"/>
    </xf>
    <xf numFmtId="0" fontId="4" fillId="2" borderId="0" xfId="182" applyFont="1" applyFill="1" applyBorder="1" applyAlignment="1">
      <alignment horizontal="center" vertical="center"/>
    </xf>
    <xf numFmtId="0" fontId="4" fillId="2" borderId="8" xfId="551" applyFont="1" applyFill="1" applyBorder="1" applyAlignment="1">
      <alignment horizontal="center" vertical="center" wrapText="1"/>
    </xf>
    <xf numFmtId="0" fontId="4" fillId="2" borderId="1" xfId="557" applyFont="1" applyFill="1" applyBorder="1" applyAlignment="1">
      <alignment horizontal="center" vertical="center" wrapText="1"/>
    </xf>
    <xf numFmtId="0" fontId="4" fillId="2" borderId="1" xfId="563" applyFont="1" applyFill="1" applyBorder="1" applyAlignment="1">
      <alignment horizontal="center" vertical="center" wrapText="1"/>
    </xf>
    <xf numFmtId="0" fontId="4" fillId="2" borderId="1" xfId="400" applyFont="1" applyFill="1" applyBorder="1" applyAlignment="1">
      <alignment horizontal="center" vertical="center" wrapText="1"/>
    </xf>
    <xf numFmtId="0" fontId="23" fillId="0" borderId="1" xfId="550" applyFont="1" applyFill="1" applyBorder="1" applyAlignment="1">
      <alignment horizontal="center" vertical="center" wrapText="1"/>
    </xf>
    <xf numFmtId="0" fontId="19" fillId="2" borderId="1" xfId="2306" applyFont="1" applyFill="1" applyBorder="1" applyAlignment="1">
      <alignment vertical="center" wrapText="1"/>
    </xf>
    <xf numFmtId="0" fontId="8" fillId="2" borderId="4" xfId="550" applyFont="1" applyFill="1" applyBorder="1" applyAlignment="1">
      <alignment horizontal="left" vertical="center" wrapText="1"/>
    </xf>
    <xf numFmtId="0" fontId="8" fillId="2" borderId="6" xfId="550" applyFont="1" applyFill="1" applyBorder="1" applyAlignment="1">
      <alignment horizontal="left" vertical="center" wrapText="1"/>
    </xf>
    <xf numFmtId="0" fontId="14" fillId="0" borderId="1" xfId="55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83" fontId="14" fillId="0" borderId="1" xfId="0" applyNumberFormat="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179" fontId="4" fillId="2" borderId="8" xfId="551" applyNumberFormat="1" applyFont="1" applyFill="1" applyBorder="1" applyAlignment="1">
      <alignment horizontal="center" vertical="center" wrapText="1"/>
    </xf>
    <xf numFmtId="179" fontId="4" fillId="2" borderId="1" xfId="557" applyNumberFormat="1" applyFont="1" applyFill="1" applyBorder="1" applyAlignment="1">
      <alignment horizontal="center" vertical="center" wrapText="1"/>
    </xf>
    <xf numFmtId="179" fontId="4" fillId="2" borderId="1" xfId="563" applyNumberFormat="1" applyFont="1" applyFill="1" applyBorder="1" applyAlignment="1">
      <alignment horizontal="center" vertical="center" wrapText="1"/>
    </xf>
    <xf numFmtId="179" fontId="4" fillId="2" borderId="1" xfId="40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9" fillId="2" borderId="1" xfId="550" applyFont="1" applyFill="1" applyBorder="1" applyAlignment="1">
      <alignment vertical="center" wrapText="1"/>
    </xf>
    <xf numFmtId="179" fontId="9" fillId="2" borderId="1" xfId="2306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80" fontId="4" fillId="2" borderId="1" xfId="550" applyNumberFormat="1" applyFont="1" applyFill="1" applyBorder="1" applyAlignment="1">
      <alignment horizontal="center" vertical="center" wrapText="1"/>
    </xf>
    <xf numFmtId="179" fontId="24" fillId="2" borderId="1" xfId="55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9" fontId="23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</cellXfs>
  <cellStyles count="2316">
    <cellStyle name="常规" xfId="0" builtinId="0"/>
    <cellStyle name="常规 3 9 4" xfId="1"/>
    <cellStyle name="货币[0]" xfId="2" builtinId="7"/>
    <cellStyle name="常规 2 2 3 9" xfId="3"/>
    <cellStyle name="常规 39" xfId="4"/>
    <cellStyle name="常规 44" xfId="5"/>
    <cellStyle name="货币" xfId="6" builtinId="4"/>
    <cellStyle name="常规 2 4 3 7" xfId="7"/>
    <cellStyle name="常规 2 2 4" xfId="8"/>
    <cellStyle name="常规 41 2 10" xfId="9"/>
    <cellStyle name="输入" xfId="10" builtinId="20"/>
    <cellStyle name="常规 2 2 7 5" xfId="11"/>
    <cellStyle name="常规 2 13 4 2" xfId="12"/>
    <cellStyle name="常规 47 2 12" xfId="13"/>
    <cellStyle name="常规 52 2 12" xfId="14"/>
    <cellStyle name="20% - 强调文字颜色 3" xfId="15" builtinId="38"/>
    <cellStyle name="常规 15 4 2" xfId="16"/>
    <cellStyle name="常规 3 4 3" xfId="17"/>
    <cellStyle name="千位分隔[0]" xfId="18" builtinId="6"/>
    <cellStyle name="常规 2 31" xfId="19"/>
    <cellStyle name="常规 2 26" xfId="20"/>
    <cellStyle name="40% - 强调文字颜色 3" xfId="21" builtinId="39"/>
    <cellStyle name="常规 52 2 5" xfId="22"/>
    <cellStyle name="常规 47 2 5" xfId="23"/>
    <cellStyle name="常规 31 2" xfId="24"/>
    <cellStyle name="常规 26 2" xfId="25"/>
    <cellStyle name="常规 13 6 4" xfId="26"/>
    <cellStyle name="常规 13 11 4" xfId="27"/>
    <cellStyle name="常规 2 12 9" xfId="28"/>
    <cellStyle name="差" xfId="29" builtinId="27"/>
    <cellStyle name="千位分隔" xfId="30" builtinId="3"/>
    <cellStyle name="常规 4 13" xfId="31"/>
    <cellStyle name="常规 12 2 3" xfId="32"/>
    <cellStyle name="60% - 强调文字颜色 3" xfId="33" builtinId="40"/>
    <cellStyle name="常规 67 2 5" xfId="34"/>
    <cellStyle name="常规 2 19 4" xfId="35"/>
    <cellStyle name="超链接" xfId="36" builtinId="8"/>
    <cellStyle name="百分比" xfId="37" builtinId="5"/>
    <cellStyle name="已访问的超链接" xfId="38" builtinId="9"/>
    <cellStyle name="常规 69 21" xfId="39"/>
    <cellStyle name="常规 69 16" xfId="40"/>
    <cellStyle name="常规 14 3 2" xfId="41"/>
    <cellStyle name="注释" xfId="42" builtinId="10"/>
    <cellStyle name="常规 4 12" xfId="43"/>
    <cellStyle name="常规 12 2 2" xfId="44"/>
    <cellStyle name="60% - 强调文字颜色 2" xfId="45" builtinId="36"/>
    <cellStyle name="标题 4" xfId="46" builtinId="19"/>
    <cellStyle name="警告文本" xfId="47" builtinId="11"/>
    <cellStyle name="常规 6 5" xfId="48"/>
    <cellStyle name="常规 4 4 3" xfId="49"/>
    <cellStyle name="标题" xfId="50" builtinId="15"/>
    <cellStyle name="解释性文本" xfId="51" builtinId="53"/>
    <cellStyle name="常规 54 19" xfId="52"/>
    <cellStyle name="常规 49 19" xfId="53"/>
    <cellStyle name="常规 2 3 11" xfId="54"/>
    <cellStyle name="标题 1" xfId="55" builtinId="16"/>
    <cellStyle name="标题 2" xfId="56" builtinId="17"/>
    <cellStyle name="60% - 强调文字颜色 1" xfId="57" builtinId="32"/>
    <cellStyle name="标题 3" xfId="58" builtinId="18"/>
    <cellStyle name="常规 4 14" xfId="59"/>
    <cellStyle name="常规 12 2 4" xfId="60"/>
    <cellStyle name="60% - 强调文字颜色 4" xfId="61" builtinId="44"/>
    <cellStyle name="常规 2 4 4 3" xfId="62"/>
    <cellStyle name="输出" xfId="63" builtinId="21"/>
    <cellStyle name="常规 2 10 9" xfId="64"/>
    <cellStyle name="计算" xfId="65" builtinId="22"/>
    <cellStyle name="检查单元格" xfId="66" builtinId="23"/>
    <cellStyle name="常规 13 5" xfId="67"/>
    <cellStyle name="常规 2 3 4 4" xfId="68"/>
    <cellStyle name="20% - 强调文字颜色 6" xfId="69" builtinId="50"/>
    <cellStyle name="强调文字颜色 2" xfId="70" builtinId="33"/>
    <cellStyle name="常规 2 2 2 5" xfId="71"/>
    <cellStyle name="链接单元格" xfId="72" builtinId="24"/>
    <cellStyle name="常规 20 8" xfId="73"/>
    <cellStyle name="常规 15 8" xfId="74"/>
    <cellStyle name="汇总" xfId="75" builtinId="25"/>
    <cellStyle name="好" xfId="76" builtinId="26"/>
    <cellStyle name="适中" xfId="77" builtinId="28"/>
    <cellStyle name="20% - 强调文字颜色 5" xfId="78" builtinId="46"/>
    <cellStyle name="强调文字颜色 1" xfId="79" builtinId="29"/>
    <cellStyle name="常规 2 2 2 4" xfId="80"/>
    <cellStyle name="20% - 强调文字颜色 1" xfId="81" builtinId="30"/>
    <cellStyle name="常规 52 2 10" xfId="82"/>
    <cellStyle name="常规 47 2 10" xfId="83"/>
    <cellStyle name="40% - 强调文字颜色 1" xfId="84" builtinId="31"/>
    <cellStyle name="常规 52 2 3" xfId="85"/>
    <cellStyle name="常规 47 2 3" xfId="86"/>
    <cellStyle name="常规 2 6 8" xfId="87"/>
    <cellStyle name="常规 13 6 2" xfId="88"/>
    <cellStyle name="20% - 强调文字颜色 2" xfId="89" builtinId="34"/>
    <cellStyle name="常规 52 2 11" xfId="90"/>
    <cellStyle name="常规 47 2 11" xfId="91"/>
    <cellStyle name="40% - 强调文字颜色 2" xfId="92" builtinId="35"/>
    <cellStyle name="常规 52 2 4" xfId="93"/>
    <cellStyle name="常规 47 2 4" xfId="94"/>
    <cellStyle name="常规 2 6 9" xfId="95"/>
    <cellStyle name="常规 13 6 3" xfId="96"/>
    <cellStyle name="强调文字颜色 3" xfId="97" builtinId="37"/>
    <cellStyle name="常规 2 2 2 6" xfId="98"/>
    <cellStyle name="强调文字颜色 4" xfId="99" builtinId="41"/>
    <cellStyle name="常规 2 2 2 7" xfId="100"/>
    <cellStyle name="20% - 强调文字颜色 4" xfId="101" builtinId="42"/>
    <cellStyle name="40% - 强调文字颜色 4" xfId="102" builtinId="43"/>
    <cellStyle name="常规 52 2 6" xfId="103"/>
    <cellStyle name="常规 47 2 6" xfId="104"/>
    <cellStyle name="常规 26 3" xfId="105"/>
    <cellStyle name="常规 13 6 5" xfId="106"/>
    <cellStyle name="强调文字颜色 5" xfId="107" builtinId="45"/>
    <cellStyle name="常规 2 2 2 8" xfId="108"/>
    <cellStyle name="40% - 强调文字颜色 5" xfId="109" builtinId="47"/>
    <cellStyle name="常规 52 2 7" xfId="110"/>
    <cellStyle name="常规 47 2 7" xfId="111"/>
    <cellStyle name="常规 26 4" xfId="112"/>
    <cellStyle name="常规 4 15" xfId="113"/>
    <cellStyle name="常规 12 2 5" xfId="114"/>
    <cellStyle name="常规 13 2 2 2" xfId="115"/>
    <cellStyle name="60% - 强调文字颜色 5" xfId="116" builtinId="48"/>
    <cellStyle name="强调文字颜色 6" xfId="117" builtinId="49"/>
    <cellStyle name="常规 2 2 2 9" xfId="118"/>
    <cellStyle name="40% - 强调文字颜色 6" xfId="119" builtinId="51"/>
    <cellStyle name="常规 52 2 8" xfId="120"/>
    <cellStyle name="常规 47 2 8" xfId="121"/>
    <cellStyle name="常规 26 5" xfId="122"/>
    <cellStyle name="常规 4 16" xfId="123"/>
    <cellStyle name="常规 12 2 6" xfId="124"/>
    <cellStyle name="常规 13 2 2 3" xfId="125"/>
    <cellStyle name="60% - 强调文字颜色 6" xfId="126" builtinId="52"/>
    <cellStyle name="Header2 4" xfId="127"/>
    <cellStyle name="常规 11 9" xfId="128"/>
    <cellStyle name="Calc Currency (0)" xfId="129"/>
    <cellStyle name="Header2 5" xfId="130"/>
    <cellStyle name="Normal_#10-Headcount" xfId="131"/>
    <cellStyle name="常规 5 6 5" xfId="132"/>
    <cellStyle name="Header2 3 2" xfId="133"/>
    <cellStyle name="Header2 6" xfId="134"/>
    <cellStyle name="Header2 10" xfId="135"/>
    <cellStyle name="常规 13 7 5" xfId="136"/>
    <cellStyle name="Header2 11" xfId="137"/>
    <cellStyle name="Header2 12" xfId="138"/>
    <cellStyle name="Header2 13" xfId="139"/>
    <cellStyle name="常规 2 16 2" xfId="140"/>
    <cellStyle name="常规 62 3 7" xfId="141"/>
    <cellStyle name="常规 57 3 7" xfId="142"/>
    <cellStyle name="Header1" xfId="143"/>
    <cellStyle name="常规 2 18 3" xfId="144"/>
    <cellStyle name="常规 2 2 3 12" xfId="145"/>
    <cellStyle name="常规 62 3 8" xfId="146"/>
    <cellStyle name="常规 57 3 8" xfId="147"/>
    <cellStyle name="Header2" xfId="148"/>
    <cellStyle name="Header2 14" xfId="149"/>
    <cellStyle name="Header2 15" xfId="150"/>
    <cellStyle name="Header2 2" xfId="151"/>
    <cellStyle name="常规 3 5 3 2" xfId="152"/>
    <cellStyle name="常规 11 7" xfId="153"/>
    <cellStyle name="常规 5 5 5" xfId="154"/>
    <cellStyle name="Header2 2 2" xfId="155"/>
    <cellStyle name="Header2 3" xfId="156"/>
    <cellStyle name="常规 11 8" xfId="157"/>
    <cellStyle name="Header2 7" xfId="158"/>
    <cellStyle name="Header2 8" xfId="159"/>
    <cellStyle name="Header2 9" xfId="160"/>
    <cellStyle name="常规 54 2 7" xfId="161"/>
    <cellStyle name="常规 49 2 7" xfId="162"/>
    <cellStyle name="百分比 2" xfId="163"/>
    <cellStyle name="常规 2 2 5 5" xfId="164"/>
    <cellStyle name="常规 10" xfId="165"/>
    <cellStyle name="常规 21 2" xfId="166"/>
    <cellStyle name="常规 16 2" xfId="167"/>
    <cellStyle name="常规 10 10" xfId="168"/>
    <cellStyle name="常规 11" xfId="169"/>
    <cellStyle name="常规 21 3" xfId="170"/>
    <cellStyle name="常规 16 3" xfId="171"/>
    <cellStyle name="常规 70 2 2" xfId="172"/>
    <cellStyle name="常规 65 2 2" xfId="173"/>
    <cellStyle name="常规 10 11" xfId="174"/>
    <cellStyle name="常规 12" xfId="175"/>
    <cellStyle name="常规 21 4" xfId="176"/>
    <cellStyle name="常规 16 4" xfId="177"/>
    <cellStyle name="常规 70 2 3" xfId="178"/>
    <cellStyle name="常规 65 2 3" xfId="179"/>
    <cellStyle name="常规 10 12" xfId="180"/>
    <cellStyle name="常规 53 3 10" xfId="181"/>
    <cellStyle name="常规 13" xfId="182"/>
    <cellStyle name="常规 21 5" xfId="183"/>
    <cellStyle name="常规 16 5" xfId="184"/>
    <cellStyle name="常规 70 2 4" xfId="185"/>
    <cellStyle name="常规 65 2 4" xfId="186"/>
    <cellStyle name="常规 10 13" xfId="187"/>
    <cellStyle name="常规 53 3 11" xfId="188"/>
    <cellStyle name="常规 14" xfId="189"/>
    <cellStyle name="常规 21 6" xfId="190"/>
    <cellStyle name="常规 16 6" xfId="191"/>
    <cellStyle name="常规 2 10 2" xfId="192"/>
    <cellStyle name="常规 70 2 5" xfId="193"/>
    <cellStyle name="常规 65 2 5" xfId="194"/>
    <cellStyle name="常规 10 14" xfId="195"/>
    <cellStyle name="常规 53 3 12" xfId="196"/>
    <cellStyle name="常规 20" xfId="197"/>
    <cellStyle name="常规 15" xfId="198"/>
    <cellStyle name="常规 16 7" xfId="199"/>
    <cellStyle name="常规 2 10 3" xfId="200"/>
    <cellStyle name="常规 10 2" xfId="201"/>
    <cellStyle name="常规 16 2 2" xfId="202"/>
    <cellStyle name="常规 10 2 2" xfId="203"/>
    <cellStyle name="常规 10 3" xfId="204"/>
    <cellStyle name="常规 10 3 2" xfId="205"/>
    <cellStyle name="常规 10 4" xfId="206"/>
    <cellStyle name="常规 10 4 2" xfId="207"/>
    <cellStyle name="常规 10 5" xfId="208"/>
    <cellStyle name="常规 10 6" xfId="209"/>
    <cellStyle name="常规 3 5 2 2" xfId="210"/>
    <cellStyle name="常规 10 7" xfId="211"/>
    <cellStyle name="常规 10 8" xfId="212"/>
    <cellStyle name="常规 10 9" xfId="213"/>
    <cellStyle name="常规 11 2" xfId="214"/>
    <cellStyle name="常规 16 3 2" xfId="215"/>
    <cellStyle name="常规 11 2 2" xfId="216"/>
    <cellStyle name="常规 2 4 3 10" xfId="217"/>
    <cellStyle name="常规 11 3" xfId="218"/>
    <cellStyle name="常规 2 3 2 2" xfId="219"/>
    <cellStyle name="常规 11 3 2" xfId="220"/>
    <cellStyle name="常规 11 4" xfId="221"/>
    <cellStyle name="常规 2 3 2 3" xfId="222"/>
    <cellStyle name="常规 11 4 2" xfId="223"/>
    <cellStyle name="常规 11 5" xfId="224"/>
    <cellStyle name="常规 2 3 2 4" xfId="225"/>
    <cellStyle name="常规 11 6" xfId="226"/>
    <cellStyle name="常规 2 3 2 5" xfId="227"/>
    <cellStyle name="常规 12 10" xfId="228"/>
    <cellStyle name="常规 12 11" xfId="229"/>
    <cellStyle name="常规 12 12" xfId="230"/>
    <cellStyle name="常规 12 2" xfId="231"/>
    <cellStyle name="常规 16 4 2" xfId="232"/>
    <cellStyle name="常规 12 2 7" xfId="233"/>
    <cellStyle name="常规 13 2 2 4" xfId="234"/>
    <cellStyle name="常规 2 14 3 2" xfId="235"/>
    <cellStyle name="常规 12 2 8" xfId="236"/>
    <cellStyle name="常规 13 2 2 5" xfId="237"/>
    <cellStyle name="常规 12 3" xfId="238"/>
    <cellStyle name="常规 2 3 3 2" xfId="239"/>
    <cellStyle name="常规 54 21" xfId="240"/>
    <cellStyle name="常规 54 16" xfId="241"/>
    <cellStyle name="常规 49 21" xfId="242"/>
    <cellStyle name="常规 49 16" xfId="243"/>
    <cellStyle name="常规 12 3 2" xfId="244"/>
    <cellStyle name="常规 12 4" xfId="245"/>
    <cellStyle name="常规 2 3 3 3" xfId="246"/>
    <cellStyle name="常规 12 4 2" xfId="247"/>
    <cellStyle name="常规 12 5" xfId="248"/>
    <cellStyle name="常规 2 3 3 4" xfId="249"/>
    <cellStyle name="常规 12 6" xfId="250"/>
    <cellStyle name="常规 2 3 3 5" xfId="251"/>
    <cellStyle name="常规 3 5 4 2" xfId="252"/>
    <cellStyle name="常规 12 7" xfId="253"/>
    <cellStyle name="常规 12 8" xfId="254"/>
    <cellStyle name="常规 12 9" xfId="255"/>
    <cellStyle name="常规 54 3 5" xfId="256"/>
    <cellStyle name="常规 49 3 5" xfId="257"/>
    <cellStyle name="常规 13 10" xfId="258"/>
    <cellStyle name="常规 70 3 12" xfId="259"/>
    <cellStyle name="常规 65 3 12" xfId="260"/>
    <cellStyle name="常规 2 2 6 3" xfId="261"/>
    <cellStyle name="常规 13 10 2" xfId="262"/>
    <cellStyle name="常规 2 11 7" xfId="263"/>
    <cellStyle name="常规 5 11" xfId="264"/>
    <cellStyle name="常规 2 2 31 3" xfId="265"/>
    <cellStyle name="常规 13 10 3" xfId="266"/>
    <cellStyle name="常规 2 11 8" xfId="267"/>
    <cellStyle name="常规 5 12" xfId="268"/>
    <cellStyle name="常规 2 2 31 4" xfId="269"/>
    <cellStyle name="常规 13 10 4" xfId="270"/>
    <cellStyle name="常规 2 11 9" xfId="271"/>
    <cellStyle name="常规 5 13" xfId="272"/>
    <cellStyle name="常规 2 2 31 5" xfId="273"/>
    <cellStyle name="常规 13 10 5" xfId="274"/>
    <cellStyle name="常规 5 14" xfId="275"/>
    <cellStyle name="常规 2 2 31 6" xfId="276"/>
    <cellStyle name="常规 54 3 6" xfId="277"/>
    <cellStyle name="常规 49 3 6" xfId="278"/>
    <cellStyle name="常规 13 11" xfId="279"/>
    <cellStyle name="常规 2 2 6 4" xfId="280"/>
    <cellStyle name="常规 13 11 2" xfId="281"/>
    <cellStyle name="常规 2 12 7" xfId="282"/>
    <cellStyle name="常规 13 11 3" xfId="283"/>
    <cellStyle name="常规 2 12 8" xfId="284"/>
    <cellStyle name="常规 13 11 5" xfId="285"/>
    <cellStyle name="常规 2 4 10" xfId="286"/>
    <cellStyle name="常规 54 3 7" xfId="287"/>
    <cellStyle name="常规 49 3 7" xfId="288"/>
    <cellStyle name="常规 13 12" xfId="289"/>
    <cellStyle name="常规 2 2 6 5" xfId="290"/>
    <cellStyle name="常规 13 12 2" xfId="291"/>
    <cellStyle name="常规 13 12 3" xfId="292"/>
    <cellStyle name="常规 13 12 4" xfId="293"/>
    <cellStyle name="常规 13 12 5" xfId="294"/>
    <cellStyle name="常规 54 3 8" xfId="295"/>
    <cellStyle name="常规 49 3 8" xfId="296"/>
    <cellStyle name="常规 13 13" xfId="297"/>
    <cellStyle name="常规 54 3 9" xfId="298"/>
    <cellStyle name="常规 49 3 9" xfId="299"/>
    <cellStyle name="常规 13 14" xfId="300"/>
    <cellStyle name="常规 13 2" xfId="301"/>
    <cellStyle name="常规 13 2 2" xfId="302"/>
    <cellStyle name="常规 68 3 12" xfId="303"/>
    <cellStyle name="常规 2 2 8" xfId="304"/>
    <cellStyle name="常规 13 2 3" xfId="305"/>
    <cellStyle name="常规 2 2 9" xfId="306"/>
    <cellStyle name="常规 13 2 4" xfId="307"/>
    <cellStyle name="常规 22 2" xfId="308"/>
    <cellStyle name="常规 17 2" xfId="309"/>
    <cellStyle name="常规 13 2 5" xfId="310"/>
    <cellStyle name="常规 22 3" xfId="311"/>
    <cellStyle name="常规 17 3" xfId="312"/>
    <cellStyle name="常规 13 2 6" xfId="313"/>
    <cellStyle name="常规 22 4" xfId="314"/>
    <cellStyle name="常规 17 4" xfId="315"/>
    <cellStyle name="常规 13 2 7" xfId="316"/>
    <cellStyle name="常规 22 5" xfId="317"/>
    <cellStyle name="常规 17 5" xfId="318"/>
    <cellStyle name="常规 13 3" xfId="319"/>
    <cellStyle name="常规 2 3 4 2" xfId="320"/>
    <cellStyle name="常规 64 21" xfId="321"/>
    <cellStyle name="常规 64 16" xfId="322"/>
    <cellStyle name="常规 59 21" xfId="323"/>
    <cellStyle name="常规 59 16" xfId="324"/>
    <cellStyle name="常规 13 3 2" xfId="325"/>
    <cellStyle name="常规 2 3 8" xfId="326"/>
    <cellStyle name="常规 64 22" xfId="327"/>
    <cellStyle name="常规 64 17" xfId="328"/>
    <cellStyle name="常规 59 22" xfId="329"/>
    <cellStyle name="常规 59 17" xfId="330"/>
    <cellStyle name="常规 13 3 3" xfId="331"/>
    <cellStyle name="常规 2 3 9" xfId="332"/>
    <cellStyle name="常规 64 18" xfId="333"/>
    <cellStyle name="常规 59 18" xfId="334"/>
    <cellStyle name="常规 13 3 4" xfId="335"/>
    <cellStyle name="常规 23 2" xfId="336"/>
    <cellStyle name="常规 18 2" xfId="337"/>
    <cellStyle name="常规 64 19" xfId="338"/>
    <cellStyle name="常规 59 19" xfId="339"/>
    <cellStyle name="常规 13 3 5" xfId="340"/>
    <cellStyle name="常规 23 3" xfId="341"/>
    <cellStyle name="常规 18 3" xfId="342"/>
    <cellStyle name="常规 13 3 6" xfId="343"/>
    <cellStyle name="常规 23 4" xfId="344"/>
    <cellStyle name="常规 18 4" xfId="345"/>
    <cellStyle name="常规 13 4" xfId="346"/>
    <cellStyle name="常规 2 3 4 3" xfId="347"/>
    <cellStyle name="常规 13 4 2" xfId="348"/>
    <cellStyle name="常规 51 22" xfId="349"/>
    <cellStyle name="常规 51 17" xfId="350"/>
    <cellStyle name="常规 46 22" xfId="351"/>
    <cellStyle name="常规 46 17" xfId="352"/>
    <cellStyle name="常规 2 2 2 2 6" xfId="353"/>
    <cellStyle name="常规 2 4 8" xfId="354"/>
    <cellStyle name="常规 24 2 2 10" xfId="355"/>
    <cellStyle name="常规 13 4 3" xfId="356"/>
    <cellStyle name="常规 51 18" xfId="357"/>
    <cellStyle name="常规 46 18" xfId="358"/>
    <cellStyle name="常规 2 2 2 2 7" xfId="359"/>
    <cellStyle name="常规 2 4 9" xfId="360"/>
    <cellStyle name="常规 24 2 2 11" xfId="361"/>
    <cellStyle name="常规 13 4 4" xfId="362"/>
    <cellStyle name="常规 24 2" xfId="363"/>
    <cellStyle name="常规 19 2" xfId="364"/>
    <cellStyle name="常规 24 2 2 12" xfId="365"/>
    <cellStyle name="常规 13 4 5" xfId="366"/>
    <cellStyle name="常规 24 3" xfId="367"/>
    <cellStyle name="常规 19 3" xfId="368"/>
    <cellStyle name="常规 13 4 6" xfId="369"/>
    <cellStyle name="常规 24 4" xfId="370"/>
    <cellStyle name="常规 19 4" xfId="371"/>
    <cellStyle name="常规 13 5 2" xfId="372"/>
    <cellStyle name="常规 13 5 3" xfId="373"/>
    <cellStyle name="常规 13 5 4" xfId="374"/>
    <cellStyle name="常规 13 5 5" xfId="375"/>
    <cellStyle name="常规 54 10" xfId="376"/>
    <cellStyle name="常规 49 10" xfId="377"/>
    <cellStyle name="常规 13 6" xfId="378"/>
    <cellStyle name="常规 2 3 4 5" xfId="379"/>
    <cellStyle name="常规 54 11" xfId="380"/>
    <cellStyle name="常规 49 11" xfId="381"/>
    <cellStyle name="常规 13 7" xfId="382"/>
    <cellStyle name="常规 13 7 2" xfId="383"/>
    <cellStyle name="常规 13 7 3" xfId="384"/>
    <cellStyle name="常规 13 7 4" xfId="385"/>
    <cellStyle name="常规 54 12" xfId="386"/>
    <cellStyle name="常规 49 12" xfId="387"/>
    <cellStyle name="常规 13 8" xfId="388"/>
    <cellStyle name="常规 70 21" xfId="389"/>
    <cellStyle name="常规 70 16" xfId="390"/>
    <cellStyle name="常规 65 21" xfId="391"/>
    <cellStyle name="常规 65 16" xfId="392"/>
    <cellStyle name="常规 13 8 2" xfId="393"/>
    <cellStyle name="常规 2 13" xfId="394"/>
    <cellStyle name="常规 70 22" xfId="395"/>
    <cellStyle name="常规 70 17" xfId="396"/>
    <cellStyle name="常规 65 22" xfId="397"/>
    <cellStyle name="常规 65 17" xfId="398"/>
    <cellStyle name="常规 13 8 3" xfId="399"/>
    <cellStyle name="常规 2 14" xfId="400"/>
    <cellStyle name="常规 70 18" xfId="401"/>
    <cellStyle name="常规 65 18" xfId="402"/>
    <cellStyle name="常规 13 8 4" xfId="403"/>
    <cellStyle name="常规 2 15" xfId="404"/>
    <cellStyle name="常规 2 20" xfId="405"/>
    <cellStyle name="常规 70 19" xfId="406"/>
    <cellStyle name="常规 65 19" xfId="407"/>
    <cellStyle name="常规 13 8 5" xfId="408"/>
    <cellStyle name="常规 2 16" xfId="409"/>
    <cellStyle name="常规 2 21" xfId="410"/>
    <cellStyle name="常规 54 13" xfId="411"/>
    <cellStyle name="常规 49 13" xfId="412"/>
    <cellStyle name="常规 32 3 10" xfId="413"/>
    <cellStyle name="常规 13 9" xfId="414"/>
    <cellStyle name="常规 13 9 2" xfId="415"/>
    <cellStyle name="常规 24 2 3 10" xfId="416"/>
    <cellStyle name="常规 13 9 3" xfId="417"/>
    <cellStyle name="常规 24 2 3 11" xfId="418"/>
    <cellStyle name="常规 13 9 4" xfId="419"/>
    <cellStyle name="常规 24 2 3 12" xfId="420"/>
    <cellStyle name="常规 13 9 5" xfId="421"/>
    <cellStyle name="常规 14 10" xfId="422"/>
    <cellStyle name="常规 2 4 2 2" xfId="423"/>
    <cellStyle name="常规 14 11" xfId="424"/>
    <cellStyle name="常规 2 4 2 3" xfId="425"/>
    <cellStyle name="常规 14 12" xfId="426"/>
    <cellStyle name="常规 2 4 2 4" xfId="427"/>
    <cellStyle name="常规 14 2" xfId="428"/>
    <cellStyle name="常规 14 2 2" xfId="429"/>
    <cellStyle name="常规 14 2 3" xfId="430"/>
    <cellStyle name="常规 14 2 4" xfId="431"/>
    <cellStyle name="常规 14 2 5" xfId="432"/>
    <cellStyle name="常规 14 2 6" xfId="433"/>
    <cellStyle name="常规 14 2 7" xfId="434"/>
    <cellStyle name="常规 14 2 8" xfId="435"/>
    <cellStyle name="常规 14 3" xfId="436"/>
    <cellStyle name="常规 2 3 5 2" xfId="437"/>
    <cellStyle name="常规 14 4" xfId="438"/>
    <cellStyle name="常规 2 3 5 3" xfId="439"/>
    <cellStyle name="常规 14 4 2" xfId="440"/>
    <cellStyle name="常规 2 4 2 12" xfId="441"/>
    <cellStyle name="常规 14 5" xfId="442"/>
    <cellStyle name="常规 2 3 5 4" xfId="443"/>
    <cellStyle name="常规 14 6" xfId="444"/>
    <cellStyle name="常规 2 3 5 5" xfId="445"/>
    <cellStyle name="常规 14 7" xfId="446"/>
    <cellStyle name="常规 14 8" xfId="447"/>
    <cellStyle name="常规 14 9" xfId="448"/>
    <cellStyle name="常规 20 2" xfId="449"/>
    <cellStyle name="常规 15 2" xfId="450"/>
    <cellStyle name="常规 15 2 2" xfId="451"/>
    <cellStyle name="常规 2 14 12" xfId="452"/>
    <cellStyle name="常规 20 3" xfId="453"/>
    <cellStyle name="常规 15 3" xfId="454"/>
    <cellStyle name="常规 2 3 6 2" xfId="455"/>
    <cellStyle name="常规 15 3 2" xfId="456"/>
    <cellStyle name="常规 20 4" xfId="457"/>
    <cellStyle name="常规 15 4" xfId="458"/>
    <cellStyle name="常规 2 3 6 3" xfId="459"/>
    <cellStyle name="常规 20 5" xfId="460"/>
    <cellStyle name="常规 15 5" xfId="461"/>
    <cellStyle name="常规 2 3 6 4" xfId="462"/>
    <cellStyle name="常规 20 6" xfId="463"/>
    <cellStyle name="常规 15 6" xfId="464"/>
    <cellStyle name="常规 2 3 6 5" xfId="465"/>
    <cellStyle name="常规 20 7" xfId="466"/>
    <cellStyle name="常规 15 7" xfId="467"/>
    <cellStyle name="常规 20 9" xfId="468"/>
    <cellStyle name="常规 15 9" xfId="469"/>
    <cellStyle name="常规 21" xfId="470"/>
    <cellStyle name="常规 16" xfId="471"/>
    <cellStyle name="常规 16 8" xfId="472"/>
    <cellStyle name="常规 2 10 4" xfId="473"/>
    <cellStyle name="常规 16 9" xfId="474"/>
    <cellStyle name="常规 22" xfId="475"/>
    <cellStyle name="常规 17" xfId="476"/>
    <cellStyle name="常规 2 10 5" xfId="477"/>
    <cellStyle name="常规 22 6" xfId="478"/>
    <cellStyle name="常规 17 6" xfId="479"/>
    <cellStyle name="常规 2 11 2" xfId="480"/>
    <cellStyle name="常规 22 7" xfId="481"/>
    <cellStyle name="常规 17 7" xfId="482"/>
    <cellStyle name="常规 2 11 3" xfId="483"/>
    <cellStyle name="常规 22 8" xfId="484"/>
    <cellStyle name="常规 17 8" xfId="485"/>
    <cellStyle name="常规 2 11 4" xfId="486"/>
    <cellStyle name="常规 22 9" xfId="487"/>
    <cellStyle name="常规 17 9" xfId="488"/>
    <cellStyle name="常规 2 11 5" xfId="489"/>
    <cellStyle name="常规 23" xfId="490"/>
    <cellStyle name="常规 18" xfId="491"/>
    <cellStyle name="常规 2 10 6" xfId="492"/>
    <cellStyle name="常规 23 5" xfId="493"/>
    <cellStyle name="常规 18 5" xfId="494"/>
    <cellStyle name="常规 60 10" xfId="495"/>
    <cellStyle name="常规 55 10" xfId="496"/>
    <cellStyle name="常规 23 6" xfId="497"/>
    <cellStyle name="常规 18 6" xfId="498"/>
    <cellStyle name="常规 2 12 2" xfId="499"/>
    <cellStyle name="常规 60 11" xfId="500"/>
    <cellStyle name="常规 55 11" xfId="501"/>
    <cellStyle name="常规 23 7" xfId="502"/>
    <cellStyle name="常规 18 7" xfId="503"/>
    <cellStyle name="常规 2 12 3" xfId="504"/>
    <cellStyle name="常规 60 12" xfId="505"/>
    <cellStyle name="常规 55 12" xfId="506"/>
    <cellStyle name="常规 23 8" xfId="507"/>
    <cellStyle name="常规 18 8" xfId="508"/>
    <cellStyle name="常规 2 12 4" xfId="509"/>
    <cellStyle name="常规 18 9" xfId="510"/>
    <cellStyle name="常规 23 9" xfId="511"/>
    <cellStyle name="常规 60 13" xfId="512"/>
    <cellStyle name="常规 55 13" xfId="513"/>
    <cellStyle name="常规 2 12 5" xfId="514"/>
    <cellStyle name="常规 2 10 7" xfId="515"/>
    <cellStyle name="常规 19" xfId="516"/>
    <cellStyle name="常规 24" xfId="517"/>
    <cellStyle name="常规 2 5 2 2" xfId="518"/>
    <cellStyle name="常规 19 10" xfId="519"/>
    <cellStyle name="常规 24 10" xfId="520"/>
    <cellStyle name="常规 19 11" xfId="521"/>
    <cellStyle name="常规 24 11" xfId="522"/>
    <cellStyle name="常规 2 14 2" xfId="523"/>
    <cellStyle name="常规 19 12" xfId="524"/>
    <cellStyle name="常规 24 12" xfId="525"/>
    <cellStyle name="常规 2 14 3" xfId="526"/>
    <cellStyle name="常规 19 13" xfId="527"/>
    <cellStyle name="常规 24 13" xfId="528"/>
    <cellStyle name="常规 2 14 4" xfId="529"/>
    <cellStyle name="常规 19 14" xfId="530"/>
    <cellStyle name="常规 24 14" xfId="531"/>
    <cellStyle name="常规 2 2 2 10" xfId="532"/>
    <cellStyle name="常规 19 5" xfId="533"/>
    <cellStyle name="常规 24 5" xfId="534"/>
    <cellStyle name="常规 2 2 2 11" xfId="535"/>
    <cellStyle name="常规 2 13 2" xfId="536"/>
    <cellStyle name="常规 19 6" xfId="537"/>
    <cellStyle name="常规 24 6" xfId="538"/>
    <cellStyle name="常规 2 2 2 12" xfId="539"/>
    <cellStyle name="常规 2 13 3" xfId="540"/>
    <cellStyle name="常规 19 7" xfId="541"/>
    <cellStyle name="常规 24 7" xfId="542"/>
    <cellStyle name="常规 2 2 2 13" xfId="543"/>
    <cellStyle name="常规 2 13 4" xfId="544"/>
    <cellStyle name="常规 19 8" xfId="545"/>
    <cellStyle name="常规 24 8" xfId="546"/>
    <cellStyle name="常规 2 13 5" xfId="547"/>
    <cellStyle name="常规 19 9" xfId="548"/>
    <cellStyle name="常规 24 9" xfId="549"/>
    <cellStyle name="常规 2" xfId="550"/>
    <cellStyle name="常规 2 10" xfId="551"/>
    <cellStyle name="常规 2 10 10" xfId="552"/>
    <cellStyle name="常规 8 5 3" xfId="553"/>
    <cellStyle name="常规 2 10 11" xfId="554"/>
    <cellStyle name="常规 8 5 4" xfId="555"/>
    <cellStyle name="常规 2 10 8" xfId="556"/>
    <cellStyle name="常规 2 11" xfId="557"/>
    <cellStyle name="常规 2 11 10" xfId="558"/>
    <cellStyle name="常规 2 11 11" xfId="559"/>
    <cellStyle name="常规 2 2 31 2" xfId="560"/>
    <cellStyle name="常规 5 10" xfId="561"/>
    <cellStyle name="常规 2 11 6" xfId="562"/>
    <cellStyle name="常规 2 12" xfId="563"/>
    <cellStyle name="常规 2 12 10" xfId="564"/>
    <cellStyle name="常规 2 12 11" xfId="565"/>
    <cellStyle name="常规 2 12 6" xfId="566"/>
    <cellStyle name="常规 2 13 2 2" xfId="567"/>
    <cellStyle name="常规 2 13 3 2" xfId="568"/>
    <cellStyle name="常规 2 6 12" xfId="569"/>
    <cellStyle name="常规 2 13 6" xfId="570"/>
    <cellStyle name="常规 2 14 10" xfId="571"/>
    <cellStyle name="常规 2 14 11" xfId="572"/>
    <cellStyle name="常规 2 2 7 4" xfId="573"/>
    <cellStyle name="常规 2 14 2 2" xfId="574"/>
    <cellStyle name="常规 2 14 4 2" xfId="575"/>
    <cellStyle name="常规 2 14 5" xfId="576"/>
    <cellStyle name="常规 24 15" xfId="577"/>
    <cellStyle name="常规 24 20" xfId="578"/>
    <cellStyle name="常规 2 14 6" xfId="579"/>
    <cellStyle name="常规 24 16" xfId="580"/>
    <cellStyle name="常规 24 21" xfId="581"/>
    <cellStyle name="常规 2 14 7" xfId="582"/>
    <cellStyle name="常规 24 17" xfId="583"/>
    <cellStyle name="常规 24 22" xfId="584"/>
    <cellStyle name="常规 2 14 8" xfId="585"/>
    <cellStyle name="常规 24 18" xfId="586"/>
    <cellStyle name="常规 24 23" xfId="587"/>
    <cellStyle name="常规 2 14 9" xfId="588"/>
    <cellStyle name="常规 24 19" xfId="589"/>
    <cellStyle name="常规 24 24" xfId="590"/>
    <cellStyle name="常规 2 15 2" xfId="591"/>
    <cellStyle name="常规 2 15 3" xfId="592"/>
    <cellStyle name="常规 2 15 4" xfId="593"/>
    <cellStyle name="常规 2 22" xfId="594"/>
    <cellStyle name="常规 2 17" xfId="595"/>
    <cellStyle name="常规 2 24" xfId="596"/>
    <cellStyle name="常规 2 19" xfId="597"/>
    <cellStyle name="常规 2 17 2" xfId="598"/>
    <cellStyle name="常规 2 23" xfId="599"/>
    <cellStyle name="常规 2 18" xfId="600"/>
    <cellStyle name="常规 2 2 3 11" xfId="601"/>
    <cellStyle name="常规 2 18 2" xfId="602"/>
    <cellStyle name="常规 2 19 2" xfId="603"/>
    <cellStyle name="常规 67 2 3" xfId="604"/>
    <cellStyle name="常规 2 19 3" xfId="605"/>
    <cellStyle name="常规 67 2 4" xfId="606"/>
    <cellStyle name="常规 2 19 5" xfId="607"/>
    <cellStyle name="常规 67 2 6" xfId="608"/>
    <cellStyle name="常规 2 19 6" xfId="609"/>
    <cellStyle name="常规 67 2 7" xfId="610"/>
    <cellStyle name="常规 2 19 7" xfId="611"/>
    <cellStyle name="常规 67 2 8" xfId="612"/>
    <cellStyle name="常规 2 2" xfId="613"/>
    <cellStyle name="常规 2 2 10" xfId="614"/>
    <cellStyle name="常规 2 2 4 2" xfId="615"/>
    <cellStyle name="常规 2 2 11" xfId="616"/>
    <cellStyle name="常规 2 2 4 3" xfId="617"/>
    <cellStyle name="常规 2 2 12" xfId="618"/>
    <cellStyle name="常规 2 2 4 4" xfId="619"/>
    <cellStyle name="常规 2 2 13" xfId="620"/>
    <cellStyle name="常规 2 2 4 5" xfId="621"/>
    <cellStyle name="常规 2 2 14" xfId="622"/>
    <cellStyle name="常规 2 2 20" xfId="623"/>
    <cellStyle name="常规 2 2 15" xfId="624"/>
    <cellStyle name="常规 2 2 21" xfId="625"/>
    <cellStyle name="常规 2 2 16" xfId="626"/>
    <cellStyle name="常规 2 2 22" xfId="627"/>
    <cellStyle name="常规 2 2 17" xfId="628"/>
    <cellStyle name="常规 2 2 18" xfId="629"/>
    <cellStyle name="常规 2 2 19" xfId="630"/>
    <cellStyle name="常规 2 4 3 5" xfId="631"/>
    <cellStyle name="常规 2 2 2" xfId="632"/>
    <cellStyle name="常规 2 2 2 2" xfId="633"/>
    <cellStyle name="常规 2 4 4" xfId="634"/>
    <cellStyle name="常规 2 4 22" xfId="635"/>
    <cellStyle name="常规 2 4 17" xfId="636"/>
    <cellStyle name="常规 2 2 2 2 2" xfId="637"/>
    <cellStyle name="常规 46 13" xfId="638"/>
    <cellStyle name="常规 51 13" xfId="639"/>
    <cellStyle name="常规 2 4 5" xfId="640"/>
    <cellStyle name="常规 2 4 18" xfId="641"/>
    <cellStyle name="常规 2 2 2 2 3" xfId="642"/>
    <cellStyle name="常规 46 14" xfId="643"/>
    <cellStyle name="常规 51 14" xfId="644"/>
    <cellStyle name="常规 2 4 6" xfId="645"/>
    <cellStyle name="常规 2 4 19" xfId="646"/>
    <cellStyle name="常规 2 2 2 2 4" xfId="647"/>
    <cellStyle name="常规 46 15" xfId="648"/>
    <cellStyle name="常规 46 20" xfId="649"/>
    <cellStyle name="常规 51 15" xfId="650"/>
    <cellStyle name="常规 51 20" xfId="651"/>
    <cellStyle name="常规 2 4 7" xfId="652"/>
    <cellStyle name="常规 2 2 2 2 5" xfId="653"/>
    <cellStyle name="常规 46 16" xfId="654"/>
    <cellStyle name="常规 46 21" xfId="655"/>
    <cellStyle name="常规 51 16" xfId="656"/>
    <cellStyle name="常规 51 21" xfId="657"/>
    <cellStyle name="常规 2 2 2 3" xfId="658"/>
    <cellStyle name="常规 2 4 3 6" xfId="659"/>
    <cellStyle name="常规 2 2 3" xfId="660"/>
    <cellStyle name="常规 2 2 3 10" xfId="661"/>
    <cellStyle name="常规 2 2 3 2" xfId="662"/>
    <cellStyle name="常规 2 2 3 3" xfId="663"/>
    <cellStyle name="常规 2 2 3 4" xfId="664"/>
    <cellStyle name="常规 2 2 3 5" xfId="665"/>
    <cellStyle name="常规 2 2 3 6" xfId="666"/>
    <cellStyle name="常规 2 2 3 7" xfId="667"/>
    <cellStyle name="常规 2 2 3 8" xfId="668"/>
    <cellStyle name="常规 2 2 31" xfId="669"/>
    <cellStyle name="常规 2 2 31 7" xfId="670"/>
    <cellStyle name="常规 2 4 3 8" xfId="671"/>
    <cellStyle name="常规 2 2 5" xfId="672"/>
    <cellStyle name="常规 41 2 11" xfId="673"/>
    <cellStyle name="常规 2 2 5 2" xfId="674"/>
    <cellStyle name="常规 2 2 5 3" xfId="675"/>
    <cellStyle name="常规 2 2 5 4" xfId="676"/>
    <cellStyle name="常规 2 4 3 9" xfId="677"/>
    <cellStyle name="常规 2 2 6" xfId="678"/>
    <cellStyle name="常规 41 2 12" xfId="679"/>
    <cellStyle name="常规 68 3 10" xfId="680"/>
    <cellStyle name="常规 2 2 6 2" xfId="681"/>
    <cellStyle name="常规 65 3 11" xfId="682"/>
    <cellStyle name="常规 70 3 11" xfId="683"/>
    <cellStyle name="常规 2 2 7" xfId="684"/>
    <cellStyle name="常规 68 3 11" xfId="685"/>
    <cellStyle name="常规 2 2 7 2" xfId="686"/>
    <cellStyle name="常规 2 2 7 3" xfId="687"/>
    <cellStyle name="常规 2 30" xfId="688"/>
    <cellStyle name="常规 2 25" xfId="689"/>
    <cellStyle name="常规 2 27" xfId="690"/>
    <cellStyle name="常规 2 28" xfId="691"/>
    <cellStyle name="常规 8 2 2" xfId="692"/>
    <cellStyle name="常规 2 4 2 10" xfId="693"/>
    <cellStyle name="常规 2 29" xfId="694"/>
    <cellStyle name="常规 8 2 3" xfId="695"/>
    <cellStyle name="常规 2 3" xfId="696"/>
    <cellStyle name="常规 2 3 10" xfId="697"/>
    <cellStyle name="常规 2 3 12" xfId="698"/>
    <cellStyle name="常规 2 3 2" xfId="699"/>
    <cellStyle name="常规 2 3 3" xfId="700"/>
    <cellStyle name="常规 2 3 4" xfId="701"/>
    <cellStyle name="常规 2 3 5" xfId="702"/>
    <cellStyle name="常规 2 3 6" xfId="703"/>
    <cellStyle name="常规 2 3 7" xfId="704"/>
    <cellStyle name="常规 2 4" xfId="705"/>
    <cellStyle name="常规 2 4 11" xfId="706"/>
    <cellStyle name="常规 2 4 5 2" xfId="707"/>
    <cellStyle name="常规 2 4 12" xfId="708"/>
    <cellStyle name="常规 2 4 5 3" xfId="709"/>
    <cellStyle name="常规 2 4 13" xfId="710"/>
    <cellStyle name="常规 2 4 5 4" xfId="711"/>
    <cellStyle name="常规 2 4 14" xfId="712"/>
    <cellStyle name="常规 2 4 20" xfId="713"/>
    <cellStyle name="常规 2 4 15" xfId="714"/>
    <cellStyle name="常规 2 4 2" xfId="715"/>
    <cellStyle name="常规 2 4 3" xfId="716"/>
    <cellStyle name="常规 2 4 21" xfId="717"/>
    <cellStyle name="常规 2 4 16" xfId="718"/>
    <cellStyle name="常规 2 4 2 11" xfId="719"/>
    <cellStyle name="常规 2 4 2 5" xfId="720"/>
    <cellStyle name="常规 2 4 2 6" xfId="721"/>
    <cellStyle name="常规 2 4 2 7" xfId="722"/>
    <cellStyle name="常规 2 4 2 8" xfId="723"/>
    <cellStyle name="常规 2 4 2 9" xfId="724"/>
    <cellStyle name="常规 2 4 3 11" xfId="725"/>
    <cellStyle name="常规 2 4 3 12" xfId="726"/>
    <cellStyle name="常规 2 4 3 2" xfId="727"/>
    <cellStyle name="常规 2 4 3 3" xfId="728"/>
    <cellStyle name="常规 2 4 3 4" xfId="729"/>
    <cellStyle name="常规 2 4 4 2" xfId="730"/>
    <cellStyle name="常规 2 4 4 4" xfId="731"/>
    <cellStyle name="常规 2 5" xfId="732"/>
    <cellStyle name="常规 2 5 10" xfId="733"/>
    <cellStyle name="常规 2 5 11" xfId="734"/>
    <cellStyle name="常规 2 5 12" xfId="735"/>
    <cellStyle name="常规 2 5 2" xfId="736"/>
    <cellStyle name="常规 2 5 2 3" xfId="737"/>
    <cellStyle name="常规 2 5 2 4" xfId="738"/>
    <cellStyle name="常规 2 5 2 5" xfId="739"/>
    <cellStyle name="常规 2 5 3" xfId="740"/>
    <cellStyle name="常规 2 5 3 2" xfId="741"/>
    <cellStyle name="常规 2 5 3 3" xfId="742"/>
    <cellStyle name="常规 2 5 3 4" xfId="743"/>
    <cellStyle name="常规 2 5 3 5" xfId="744"/>
    <cellStyle name="常规 3 2 2" xfId="745"/>
    <cellStyle name="常规 2 5 4" xfId="746"/>
    <cellStyle name="常规 2 5 4 2" xfId="747"/>
    <cellStyle name="常规 2 5 4 3" xfId="748"/>
    <cellStyle name="常规 2 5 4 4" xfId="749"/>
    <cellStyle name="常规 2 5 4 5" xfId="750"/>
    <cellStyle name="常规 3 3 2" xfId="751"/>
    <cellStyle name="常规 2 5 5" xfId="752"/>
    <cellStyle name="常规 2 5 5 2" xfId="753"/>
    <cellStyle name="常规 2 5 5 3" xfId="754"/>
    <cellStyle name="常规 2 5 5 4" xfId="755"/>
    <cellStyle name="常规 2 5 5 5" xfId="756"/>
    <cellStyle name="常规 3 4 2" xfId="757"/>
    <cellStyle name="常规 2 5 6" xfId="758"/>
    <cellStyle name="常规 2 5 6 2" xfId="759"/>
    <cellStyle name="常规 2 5 6 3" xfId="760"/>
    <cellStyle name="常规 2 5 6 4" xfId="761"/>
    <cellStyle name="常规 2 5 6 5" xfId="762"/>
    <cellStyle name="常规 3 5 2" xfId="763"/>
    <cellStyle name="常规 2 5 7" xfId="764"/>
    <cellStyle name="常规 2 5 8" xfId="765"/>
    <cellStyle name="常规 2 5 9" xfId="766"/>
    <cellStyle name="常规 2 6" xfId="767"/>
    <cellStyle name="常规 2 6 10" xfId="768"/>
    <cellStyle name="常规 2 6 11" xfId="769"/>
    <cellStyle name="常规 2 6 2" xfId="770"/>
    <cellStyle name="常规 2 6 3" xfId="771"/>
    <cellStyle name="常规 2 6 4" xfId="772"/>
    <cellStyle name="常规 2 6 5" xfId="773"/>
    <cellStyle name="常规 2 6 6" xfId="774"/>
    <cellStyle name="常规 2 6 7" xfId="775"/>
    <cellStyle name="常规 47 2 2" xfId="776"/>
    <cellStyle name="常规 52 2 2" xfId="777"/>
    <cellStyle name="常规 2 7" xfId="778"/>
    <cellStyle name="常规 2 7 2" xfId="779"/>
    <cellStyle name="常规 2 7 3" xfId="780"/>
    <cellStyle name="常规 2 7 4" xfId="781"/>
    <cellStyle name="常规 41 3 10" xfId="782"/>
    <cellStyle name="常规 2 7 5" xfId="783"/>
    <cellStyle name="常规 41 3 11" xfId="784"/>
    <cellStyle name="常规 2 8" xfId="785"/>
    <cellStyle name="常规 2 8 2" xfId="786"/>
    <cellStyle name="常规 2 8 3" xfId="787"/>
    <cellStyle name="常规 2 8 4" xfId="788"/>
    <cellStyle name="常规 2 8 5" xfId="789"/>
    <cellStyle name="常规 2 9" xfId="790"/>
    <cellStyle name="常规 2 9 2" xfId="791"/>
    <cellStyle name="常规 24 2 5" xfId="792"/>
    <cellStyle name="常规 2 9 3" xfId="793"/>
    <cellStyle name="常规 24 2 6" xfId="794"/>
    <cellStyle name="常规 2 9 4" xfId="795"/>
    <cellStyle name="常规 24 2 7" xfId="796"/>
    <cellStyle name="常规 2 9 5" xfId="797"/>
    <cellStyle name="常规 24 2 8" xfId="798"/>
    <cellStyle name="常规 22 3 2" xfId="799"/>
    <cellStyle name="常规 22 4 2" xfId="800"/>
    <cellStyle name="常规 24 2 10" xfId="801"/>
    <cellStyle name="常规 24 2 11" xfId="802"/>
    <cellStyle name="常规 24 2 12" xfId="803"/>
    <cellStyle name="常规 56 3 10" xfId="804"/>
    <cellStyle name="常规 61 3 10" xfId="805"/>
    <cellStyle name="常规 24 2 13" xfId="806"/>
    <cellStyle name="常规 56 3 11" xfId="807"/>
    <cellStyle name="常规 61 3 11" xfId="808"/>
    <cellStyle name="常规 24 2 14" xfId="809"/>
    <cellStyle name="常规 56 3 12" xfId="810"/>
    <cellStyle name="常规 61 3 12" xfId="811"/>
    <cellStyle name="常规 24 2 15" xfId="812"/>
    <cellStyle name="常规 24 2 20" xfId="813"/>
    <cellStyle name="常规 24 2 16" xfId="814"/>
    <cellStyle name="常规 24 2 21" xfId="815"/>
    <cellStyle name="常规 3 3 3 2" xfId="816"/>
    <cellStyle name="常规 24 2 17" xfId="817"/>
    <cellStyle name="常规 24 2 22" xfId="818"/>
    <cellStyle name="常规 24 2 18" xfId="819"/>
    <cellStyle name="常规 24 2 19" xfId="820"/>
    <cellStyle name="常规 24 2 2" xfId="821"/>
    <cellStyle name="常规 24 2 2 2" xfId="822"/>
    <cellStyle name="常规 24 2 2 3" xfId="823"/>
    <cellStyle name="常规 24 2 2 4" xfId="824"/>
    <cellStyle name="常规 24 2 2 5" xfId="825"/>
    <cellStyle name="常规 24 2 2 6" xfId="826"/>
    <cellStyle name="常规 24 2 2 7" xfId="827"/>
    <cellStyle name="常规 24 2 2 8" xfId="828"/>
    <cellStyle name="常规 24 2 2 9" xfId="829"/>
    <cellStyle name="常规 24 2 3" xfId="830"/>
    <cellStyle name="常规 24 2 3 2" xfId="831"/>
    <cellStyle name="常规 24 2 3 3" xfId="832"/>
    <cellStyle name="常规 24 2 3 4" xfId="833"/>
    <cellStyle name="常规 24 2 3 5" xfId="834"/>
    <cellStyle name="常规 24 2 3 6" xfId="835"/>
    <cellStyle name="常规 24 2 3 7" xfId="836"/>
    <cellStyle name="常规 24 2 3 8" xfId="837"/>
    <cellStyle name="常规 24 2 3 9" xfId="838"/>
    <cellStyle name="常规 24 2 4" xfId="839"/>
    <cellStyle name="常规 24 2 9" xfId="840"/>
    <cellStyle name="常规 24 3 10" xfId="841"/>
    <cellStyle name="常规 24 3 11" xfId="842"/>
    <cellStyle name="常规 24 3 12" xfId="843"/>
    <cellStyle name="常规 24 3 2" xfId="844"/>
    <cellStyle name="常规 24 3 3" xfId="845"/>
    <cellStyle name="常规 24 3 4" xfId="846"/>
    <cellStyle name="常规 24 3 5" xfId="847"/>
    <cellStyle name="常规 24 3 6" xfId="848"/>
    <cellStyle name="常规 24 3 7" xfId="849"/>
    <cellStyle name="常规 24 3 8" xfId="850"/>
    <cellStyle name="常规 24 3 9" xfId="851"/>
    <cellStyle name="常规 24 4 10" xfId="852"/>
    <cellStyle name="常规 50 2 4" xfId="853"/>
    <cellStyle name="常规 24 4 11" xfId="854"/>
    <cellStyle name="常规 50 2 5" xfId="855"/>
    <cellStyle name="常规 24 4 12" xfId="856"/>
    <cellStyle name="常规 50 2 6" xfId="857"/>
    <cellStyle name="常规 24 4 2" xfId="858"/>
    <cellStyle name="常规 24 4 3" xfId="859"/>
    <cellStyle name="常规 24 4 4" xfId="860"/>
    <cellStyle name="常规 24 4 5" xfId="861"/>
    <cellStyle name="常规 24 4 6" xfId="862"/>
    <cellStyle name="常规 24 4 7" xfId="863"/>
    <cellStyle name="常规 24 4 8" xfId="864"/>
    <cellStyle name="常规 24 4 9" xfId="865"/>
    <cellStyle name="常规 25" xfId="866"/>
    <cellStyle name="常规 30" xfId="867"/>
    <cellStyle name="常规 25 2" xfId="868"/>
    <cellStyle name="常规 30 2" xfId="869"/>
    <cellStyle name="常规 25 3" xfId="870"/>
    <cellStyle name="常规 30 3" xfId="871"/>
    <cellStyle name="常规 25 4" xfId="872"/>
    <cellStyle name="常规 30 4" xfId="873"/>
    <cellStyle name="常规 25 5" xfId="874"/>
    <cellStyle name="常规 30 5" xfId="875"/>
    <cellStyle name="常规 25 6" xfId="876"/>
    <cellStyle name="常规 30 6" xfId="877"/>
    <cellStyle name="常规 25 7" xfId="878"/>
    <cellStyle name="常规 25 8" xfId="879"/>
    <cellStyle name="常规 25 9" xfId="880"/>
    <cellStyle name="常规 26" xfId="881"/>
    <cellStyle name="常规 31" xfId="882"/>
    <cellStyle name="常规 26 6" xfId="883"/>
    <cellStyle name="常规 47 2 9" xfId="884"/>
    <cellStyle name="常规 52 2 9" xfId="885"/>
    <cellStyle name="常规 26 7" xfId="886"/>
    <cellStyle name="常规 26 8" xfId="887"/>
    <cellStyle name="常规 26 9" xfId="888"/>
    <cellStyle name="常规 27" xfId="889"/>
    <cellStyle name="常规 32" xfId="890"/>
    <cellStyle name="常规 27 2" xfId="891"/>
    <cellStyle name="常规 32 2" xfId="892"/>
    <cellStyle name="常规 47 3 5" xfId="893"/>
    <cellStyle name="常规 52 3 5" xfId="894"/>
    <cellStyle name="常规 27 3" xfId="895"/>
    <cellStyle name="常规 32 3" xfId="896"/>
    <cellStyle name="常规 47 3 6" xfId="897"/>
    <cellStyle name="常规 52 3 6" xfId="898"/>
    <cellStyle name="常规 27 4" xfId="899"/>
    <cellStyle name="常规 32 4" xfId="900"/>
    <cellStyle name="常规 47 3 7" xfId="901"/>
    <cellStyle name="常规 52 3 7" xfId="902"/>
    <cellStyle name="常规 27 5" xfId="903"/>
    <cellStyle name="常规 32 5" xfId="904"/>
    <cellStyle name="常规 47 3 8" xfId="905"/>
    <cellStyle name="常规 52 3 8" xfId="906"/>
    <cellStyle name="常规 27 6" xfId="907"/>
    <cellStyle name="常规 32 6" xfId="908"/>
    <cellStyle name="常规 47 3 9" xfId="909"/>
    <cellStyle name="常规 52 3 9" xfId="910"/>
    <cellStyle name="常规 27 7" xfId="911"/>
    <cellStyle name="常规 32 7" xfId="912"/>
    <cellStyle name="常规 28" xfId="913"/>
    <cellStyle name="常规 33" xfId="914"/>
    <cellStyle name="常规 28 2" xfId="915"/>
    <cellStyle name="常规 28 3" xfId="916"/>
    <cellStyle name="常规 28 4" xfId="917"/>
    <cellStyle name="常规 28 5" xfId="918"/>
    <cellStyle name="常规 28 6" xfId="919"/>
    <cellStyle name="常规 56 10" xfId="920"/>
    <cellStyle name="常规 61 10" xfId="921"/>
    <cellStyle name="常规 28 7" xfId="922"/>
    <cellStyle name="常规 56 11" xfId="923"/>
    <cellStyle name="常规 61 11" xfId="924"/>
    <cellStyle name="常规 28 8" xfId="925"/>
    <cellStyle name="常规 56 12" xfId="926"/>
    <cellStyle name="常规 61 12" xfId="927"/>
    <cellStyle name="常规 28 9" xfId="928"/>
    <cellStyle name="常规 56 13" xfId="929"/>
    <cellStyle name="常规 61 13" xfId="930"/>
    <cellStyle name="常规 29" xfId="931"/>
    <cellStyle name="常规 34" xfId="932"/>
    <cellStyle name="常规 29 2" xfId="933"/>
    <cellStyle name="常规 34 2" xfId="934"/>
    <cellStyle name="常规 29 2 2" xfId="935"/>
    <cellStyle name="常规 29 2 3" xfId="936"/>
    <cellStyle name="常规 29 2 4" xfId="937"/>
    <cellStyle name="常规 29 2 5" xfId="938"/>
    <cellStyle name="常规 29 2 6" xfId="939"/>
    <cellStyle name="常规 29 3" xfId="940"/>
    <cellStyle name="常规 34 3" xfId="941"/>
    <cellStyle name="常规 29 4" xfId="942"/>
    <cellStyle name="常规 34 4" xfId="943"/>
    <cellStyle name="常规 29 5" xfId="944"/>
    <cellStyle name="常规 34 5" xfId="945"/>
    <cellStyle name="常规 29 6" xfId="946"/>
    <cellStyle name="常规 34 6" xfId="947"/>
    <cellStyle name="常规 29 7" xfId="948"/>
    <cellStyle name="常规 34 7" xfId="949"/>
    <cellStyle name="常规 3" xfId="950"/>
    <cellStyle name="常规 3 10" xfId="951"/>
    <cellStyle name="常规 63 2 9" xfId="952"/>
    <cellStyle name="常规 3 10 2" xfId="953"/>
    <cellStyle name="常规 3 10 3" xfId="954"/>
    <cellStyle name="常规 3 10 4" xfId="955"/>
    <cellStyle name="常规 3 10 5" xfId="956"/>
    <cellStyle name="常规 3 11" xfId="957"/>
    <cellStyle name="常规 3 11 2" xfId="958"/>
    <cellStyle name="常规 3 12" xfId="959"/>
    <cellStyle name="常规 3 13" xfId="960"/>
    <cellStyle name="常规 3 14" xfId="961"/>
    <cellStyle name="常规 3 14 2" xfId="962"/>
    <cellStyle name="常规 69 12" xfId="963"/>
    <cellStyle name="常规 3 15" xfId="964"/>
    <cellStyle name="常规 3 20" xfId="965"/>
    <cellStyle name="常规 3 16" xfId="966"/>
    <cellStyle name="常规 3 21" xfId="967"/>
    <cellStyle name="常规 3 17" xfId="968"/>
    <cellStyle name="常规 3 22" xfId="969"/>
    <cellStyle name="常规 3 18" xfId="970"/>
    <cellStyle name="常规 3 23" xfId="971"/>
    <cellStyle name="常规 3 19" xfId="972"/>
    <cellStyle name="常规 3 24" xfId="973"/>
    <cellStyle name="常规 3 2" xfId="974"/>
    <cellStyle name="常规 3 2 2 2" xfId="975"/>
    <cellStyle name="常规 3 2 3" xfId="976"/>
    <cellStyle name="常规 3 2 3 2" xfId="977"/>
    <cellStyle name="常规 3 2 4" xfId="978"/>
    <cellStyle name="常规 3 2 4 2" xfId="979"/>
    <cellStyle name="常规 3 2 5" xfId="980"/>
    <cellStyle name="常规 3 2 6" xfId="981"/>
    <cellStyle name="常规 3 2 7" xfId="982"/>
    <cellStyle name="常规 3 2 8" xfId="983"/>
    <cellStyle name="常规 3 25" xfId="984"/>
    <cellStyle name="常规 3 30" xfId="985"/>
    <cellStyle name="常规 3 26" xfId="986"/>
    <cellStyle name="常规 3 27" xfId="987"/>
    <cellStyle name="常规 3 28" xfId="988"/>
    <cellStyle name="常规 3 29" xfId="989"/>
    <cellStyle name="常规 3 3" xfId="990"/>
    <cellStyle name="常规 3 3 2 2" xfId="991"/>
    <cellStyle name="常规 3 3 3" xfId="992"/>
    <cellStyle name="常规 3 3 4" xfId="993"/>
    <cellStyle name="常规 3 3 4 2" xfId="994"/>
    <cellStyle name="常规 3 3 5" xfId="995"/>
    <cellStyle name="常规 3 3 6" xfId="996"/>
    <cellStyle name="常规 3 4" xfId="997"/>
    <cellStyle name="常规 3 4 2 2" xfId="998"/>
    <cellStyle name="常规 3 4 3 2" xfId="999"/>
    <cellStyle name="常规 3 4 4" xfId="1000"/>
    <cellStyle name="常规 3 4 4 2" xfId="1001"/>
    <cellStyle name="常规 3 4 5" xfId="1002"/>
    <cellStyle name="常规 3 4 6" xfId="1003"/>
    <cellStyle name="常规 3 5" xfId="1004"/>
    <cellStyle name="常规 3 5 3" xfId="1005"/>
    <cellStyle name="常规 3 5 4" xfId="1006"/>
    <cellStyle name="常规 3 5 5" xfId="1007"/>
    <cellStyle name="常规 3 5 6" xfId="1008"/>
    <cellStyle name="常规 3 6" xfId="1009"/>
    <cellStyle name="常规 3 6 2" xfId="1010"/>
    <cellStyle name="常规 3 6 2 2" xfId="1011"/>
    <cellStyle name="常规 55 7" xfId="1012"/>
    <cellStyle name="常规 60 7" xfId="1013"/>
    <cellStyle name="常规 3 6 3" xfId="1014"/>
    <cellStyle name="常规 3 6 3 2" xfId="1015"/>
    <cellStyle name="常规 56 7" xfId="1016"/>
    <cellStyle name="常规 61 7" xfId="1017"/>
    <cellStyle name="常规 3 6 4" xfId="1018"/>
    <cellStyle name="常规 3 6 4 2" xfId="1019"/>
    <cellStyle name="常规 57 7" xfId="1020"/>
    <cellStyle name="常规 62 7" xfId="1021"/>
    <cellStyle name="常规 3 6 5" xfId="1022"/>
    <cellStyle name="常规 3 6 6" xfId="1023"/>
    <cellStyle name="常规 3 7" xfId="1024"/>
    <cellStyle name="常规 3 7 2" xfId="1025"/>
    <cellStyle name="常规 3 7 3" xfId="1026"/>
    <cellStyle name="常规 3 7 4" xfId="1027"/>
    <cellStyle name="常规 3 7 5" xfId="1028"/>
    <cellStyle name="常规 3 8" xfId="1029"/>
    <cellStyle name="常规 3 8 2" xfId="1030"/>
    <cellStyle name="常规 3 8 3" xfId="1031"/>
    <cellStyle name="常规 3 8 4" xfId="1032"/>
    <cellStyle name="常规 3 8 5" xfId="1033"/>
    <cellStyle name="常规 3 9" xfId="1034"/>
    <cellStyle name="常规 3 9 2" xfId="1035"/>
    <cellStyle name="常规 3 9 3" xfId="1036"/>
    <cellStyle name="常规 3 9 5" xfId="1037"/>
    <cellStyle name="常规 32 10" xfId="1038"/>
    <cellStyle name="常规 32 11" xfId="1039"/>
    <cellStyle name="常规 32 12" xfId="1040"/>
    <cellStyle name="常规 32 13" xfId="1041"/>
    <cellStyle name="常规 32 14" xfId="1042"/>
    <cellStyle name="常规 32 15" xfId="1043"/>
    <cellStyle name="常规 32 20" xfId="1044"/>
    <cellStyle name="常规 32 16" xfId="1045"/>
    <cellStyle name="常规 32 21" xfId="1046"/>
    <cellStyle name="常规 32 17" xfId="1047"/>
    <cellStyle name="常规 32 22" xfId="1048"/>
    <cellStyle name="常规 32 18" xfId="1049"/>
    <cellStyle name="常规 32 19" xfId="1050"/>
    <cellStyle name="常规 32 2 10" xfId="1051"/>
    <cellStyle name="常规 53 13" xfId="1052"/>
    <cellStyle name="常规 63 3 8" xfId="1053"/>
    <cellStyle name="常规 32 2 11" xfId="1054"/>
    <cellStyle name="常规 53 14" xfId="1055"/>
    <cellStyle name="常规 63 3 9" xfId="1056"/>
    <cellStyle name="常规 32 2 12" xfId="1057"/>
    <cellStyle name="常规 53 15" xfId="1058"/>
    <cellStyle name="常规 53 20" xfId="1059"/>
    <cellStyle name="常规 59 3 10" xfId="1060"/>
    <cellStyle name="常规 64 3 10" xfId="1061"/>
    <cellStyle name="常规 32 2 2" xfId="1062"/>
    <cellStyle name="常规 32 2 3" xfId="1063"/>
    <cellStyle name="常规 32 2 4" xfId="1064"/>
    <cellStyle name="常规 32 2 5" xfId="1065"/>
    <cellStyle name="常规 32 2 6" xfId="1066"/>
    <cellStyle name="常规 32 2 7" xfId="1067"/>
    <cellStyle name="常规 32 2 8" xfId="1068"/>
    <cellStyle name="常规 32 2 9" xfId="1069"/>
    <cellStyle name="常规 32 3 11" xfId="1070"/>
    <cellStyle name="常规 49 14" xfId="1071"/>
    <cellStyle name="常规 54 14" xfId="1072"/>
    <cellStyle name="常规 32 3 12" xfId="1073"/>
    <cellStyle name="常规 49 15" xfId="1074"/>
    <cellStyle name="常规 49 20" xfId="1075"/>
    <cellStyle name="常规 54 15" xfId="1076"/>
    <cellStyle name="常规 54 20" xfId="1077"/>
    <cellStyle name="常规 32 3 2" xfId="1078"/>
    <cellStyle name="常规 32 3 3" xfId="1079"/>
    <cellStyle name="常规 32 3 4" xfId="1080"/>
    <cellStyle name="常规 32 3 5" xfId="1081"/>
    <cellStyle name="常规 32 3 6" xfId="1082"/>
    <cellStyle name="常规 32 3 7" xfId="1083"/>
    <cellStyle name="常规 32 3 8" xfId="1084"/>
    <cellStyle name="常规 32 3 9" xfId="1085"/>
    <cellStyle name="常规 32 8" xfId="1086"/>
    <cellStyle name="常规 32 9" xfId="1087"/>
    <cellStyle name="常规 34 8" xfId="1088"/>
    <cellStyle name="常规 35" xfId="1089"/>
    <cellStyle name="常规 40" xfId="1090"/>
    <cellStyle name="常规 35 2" xfId="1091"/>
    <cellStyle name="常规 40 2" xfId="1092"/>
    <cellStyle name="常规 35 3" xfId="1093"/>
    <cellStyle name="常规 40 3" xfId="1094"/>
    <cellStyle name="常规 35 4" xfId="1095"/>
    <cellStyle name="常规 40 4" xfId="1096"/>
    <cellStyle name="常规 35 5" xfId="1097"/>
    <cellStyle name="常规 40 5" xfId="1098"/>
    <cellStyle name="常规 35 6" xfId="1099"/>
    <cellStyle name="常规 35 7" xfId="1100"/>
    <cellStyle name="常规 35 8" xfId="1101"/>
    <cellStyle name="常规 50 2 10" xfId="1102"/>
    <cellStyle name="常规 36" xfId="1103"/>
    <cellStyle name="常规 41" xfId="1104"/>
    <cellStyle name="常规 36 2" xfId="1105"/>
    <cellStyle name="常规 41 2" xfId="1106"/>
    <cellStyle name="常规 36 3" xfId="1107"/>
    <cellStyle name="常规 41 3" xfId="1108"/>
    <cellStyle name="常规 36 4" xfId="1109"/>
    <cellStyle name="常规 41 4" xfId="1110"/>
    <cellStyle name="常规 36 5" xfId="1111"/>
    <cellStyle name="常规 41 5" xfId="1112"/>
    <cellStyle name="常规 36 6" xfId="1113"/>
    <cellStyle name="常规 41 6" xfId="1114"/>
    <cellStyle name="常规 36 7" xfId="1115"/>
    <cellStyle name="常规 41 7" xfId="1116"/>
    <cellStyle name="常规 36 8" xfId="1117"/>
    <cellStyle name="常规 41 8" xfId="1118"/>
    <cellStyle name="常规 37" xfId="1119"/>
    <cellStyle name="常规 42" xfId="1120"/>
    <cellStyle name="常规 38" xfId="1121"/>
    <cellStyle name="常规 43" xfId="1122"/>
    <cellStyle name="常规 4" xfId="1123"/>
    <cellStyle name="常规 4 10" xfId="1124"/>
    <cellStyle name="常规 4 10 2" xfId="1125"/>
    <cellStyle name="常规 4 10 3" xfId="1126"/>
    <cellStyle name="常规 4 10 4" xfId="1127"/>
    <cellStyle name="常规 4 10 5" xfId="1128"/>
    <cellStyle name="常规 4 11" xfId="1129"/>
    <cellStyle name="常规 4 11 2" xfId="1130"/>
    <cellStyle name="常规 4 2" xfId="1131"/>
    <cellStyle name="常规 4 2 2" xfId="1132"/>
    <cellStyle name="常规 4 4" xfId="1133"/>
    <cellStyle name="常规 4 2 2 2" xfId="1134"/>
    <cellStyle name="常规 4 4 2" xfId="1135"/>
    <cellStyle name="常规 6 4" xfId="1136"/>
    <cellStyle name="常规 4 2 3" xfId="1137"/>
    <cellStyle name="常规 4 5" xfId="1138"/>
    <cellStyle name="常规 4 2 3 2" xfId="1139"/>
    <cellStyle name="常规 4 5 2" xfId="1140"/>
    <cellStyle name="常规 7 4" xfId="1141"/>
    <cellStyle name="常规 4 2 4" xfId="1142"/>
    <cellStyle name="常规 4 6" xfId="1143"/>
    <cellStyle name="常规 4 2 4 2" xfId="1144"/>
    <cellStyle name="常规 4 6 2" xfId="1145"/>
    <cellStyle name="常规 8 4" xfId="1146"/>
    <cellStyle name="常规 4 2 5" xfId="1147"/>
    <cellStyle name="常规 4 7" xfId="1148"/>
    <cellStyle name="常规 4 2 6" xfId="1149"/>
    <cellStyle name="常规 4 8" xfId="1150"/>
    <cellStyle name="常规 4 2 7" xfId="1151"/>
    <cellStyle name="常规 4 9" xfId="1152"/>
    <cellStyle name="常规 4 2 8" xfId="1153"/>
    <cellStyle name="常规 4 3" xfId="1154"/>
    <cellStyle name="常规 4 3 2" xfId="1155"/>
    <cellStyle name="常规 5 4" xfId="1156"/>
    <cellStyle name="常规 4 3 3" xfId="1157"/>
    <cellStyle name="常规 5 5" xfId="1158"/>
    <cellStyle name="常规 4 3 4" xfId="1159"/>
    <cellStyle name="常规 5 6" xfId="1160"/>
    <cellStyle name="常规 4 3 5" xfId="1161"/>
    <cellStyle name="常规 5 7" xfId="1162"/>
    <cellStyle name="常规 4 4 4" xfId="1163"/>
    <cellStyle name="常规 6 6" xfId="1164"/>
    <cellStyle name="常规 4 4 5" xfId="1165"/>
    <cellStyle name="常规 6 7" xfId="1166"/>
    <cellStyle name="常规 4 5 3" xfId="1167"/>
    <cellStyle name="常规 7 5" xfId="1168"/>
    <cellStyle name="常规 4 5 4" xfId="1169"/>
    <cellStyle name="常规 7 6" xfId="1170"/>
    <cellStyle name="常规 4 5 5" xfId="1171"/>
    <cellStyle name="常规 7 7" xfId="1172"/>
    <cellStyle name="常规 4 6 3" xfId="1173"/>
    <cellStyle name="常规 8 5" xfId="1174"/>
    <cellStyle name="常规 4 6 4" xfId="1175"/>
    <cellStyle name="常规 8 6" xfId="1176"/>
    <cellStyle name="常规 4 6 5" xfId="1177"/>
    <cellStyle name="常规 8 7" xfId="1178"/>
    <cellStyle name="常规 4 7 2" xfId="1179"/>
    <cellStyle name="常规 9 4" xfId="1180"/>
    <cellStyle name="常规 4 7 3" xfId="1181"/>
    <cellStyle name="常规 9 5" xfId="1182"/>
    <cellStyle name="常规 4 7 4" xfId="1183"/>
    <cellStyle name="常规 9 6" xfId="1184"/>
    <cellStyle name="常规 4 7 5" xfId="1185"/>
    <cellStyle name="常规 9 7" xfId="1186"/>
    <cellStyle name="常规 4 8 2" xfId="1187"/>
    <cellStyle name="常规 4 8 3" xfId="1188"/>
    <cellStyle name="常规 4 8 4" xfId="1189"/>
    <cellStyle name="常规 4 8 5" xfId="1190"/>
    <cellStyle name="常规 4 9 2" xfId="1191"/>
    <cellStyle name="常规 4 9 3" xfId="1192"/>
    <cellStyle name="常规 4 9 4" xfId="1193"/>
    <cellStyle name="常规 4 9 5" xfId="1194"/>
    <cellStyle name="常规 41 10" xfId="1195"/>
    <cellStyle name="常规 41 11" xfId="1196"/>
    <cellStyle name="常规 41 12" xfId="1197"/>
    <cellStyle name="常规 41 13" xfId="1198"/>
    <cellStyle name="常规 41 14" xfId="1199"/>
    <cellStyle name="常规 41 15" xfId="1200"/>
    <cellStyle name="常规 41 20" xfId="1201"/>
    <cellStyle name="常规 41 16" xfId="1202"/>
    <cellStyle name="常规 41 21" xfId="1203"/>
    <cellStyle name="常规 41 17" xfId="1204"/>
    <cellStyle name="常规 41 22" xfId="1205"/>
    <cellStyle name="常规 41 18" xfId="1206"/>
    <cellStyle name="常规 41 19" xfId="1207"/>
    <cellStyle name="常规 41 2 2" xfId="1208"/>
    <cellStyle name="常规 41 2 3" xfId="1209"/>
    <cellStyle name="常规 41 2 4" xfId="1210"/>
    <cellStyle name="常规 41 2 5" xfId="1211"/>
    <cellStyle name="常规 41 2 6" xfId="1212"/>
    <cellStyle name="常规 41 2 7" xfId="1213"/>
    <cellStyle name="常规 41 2 8" xfId="1214"/>
    <cellStyle name="常规 6 3 4 2" xfId="1215"/>
    <cellStyle name="常规 41 2 9" xfId="1216"/>
    <cellStyle name="常规 55 2" xfId="1217"/>
    <cellStyle name="常规 60 2" xfId="1218"/>
    <cellStyle name="常规 41 3 12" xfId="1219"/>
    <cellStyle name="常规 41 3 2" xfId="1220"/>
    <cellStyle name="常规 41 3 3" xfId="1221"/>
    <cellStyle name="常规 41 3 4" xfId="1222"/>
    <cellStyle name="常规 41 3 5" xfId="1223"/>
    <cellStyle name="常规 41 3 6" xfId="1224"/>
    <cellStyle name="常规 41 3 7" xfId="1225"/>
    <cellStyle name="常规 41 3 8" xfId="1226"/>
    <cellStyle name="常规 6 3 5 2" xfId="1227"/>
    <cellStyle name="常规 41 3 9" xfId="1228"/>
    <cellStyle name="常规 56 2" xfId="1229"/>
    <cellStyle name="常规 61 2" xfId="1230"/>
    <cellStyle name="常规 41 9" xfId="1231"/>
    <cellStyle name="常规 42 2" xfId="1232"/>
    <cellStyle name="常规 42 3" xfId="1233"/>
    <cellStyle name="常规 42 4" xfId="1234"/>
    <cellStyle name="常规 42 5" xfId="1235"/>
    <cellStyle name="常规 43 2" xfId="1236"/>
    <cellStyle name="常规 43 3" xfId="1237"/>
    <cellStyle name="常规 43 4" xfId="1238"/>
    <cellStyle name="常规 43 5" xfId="1239"/>
    <cellStyle name="常规 44 2" xfId="1240"/>
    <cellStyle name="常规 44 3" xfId="1241"/>
    <cellStyle name="常规 44 4" xfId="1242"/>
    <cellStyle name="常规 44 5" xfId="1243"/>
    <cellStyle name="常规 44 6" xfId="1244"/>
    <cellStyle name="常规 45" xfId="1245"/>
    <cellStyle name="常规 50" xfId="1246"/>
    <cellStyle name="常规 45 2" xfId="1247"/>
    <cellStyle name="常规 50 2" xfId="1248"/>
    <cellStyle name="常规 45 3" xfId="1249"/>
    <cellStyle name="常规 50 3" xfId="1250"/>
    <cellStyle name="常规 45 4" xfId="1251"/>
    <cellStyle name="常规 50 4" xfId="1252"/>
    <cellStyle name="常规 45 5" xfId="1253"/>
    <cellStyle name="常规 50 5" xfId="1254"/>
    <cellStyle name="常规 46" xfId="1255"/>
    <cellStyle name="常规 51" xfId="1256"/>
    <cellStyle name="常规 46 10" xfId="1257"/>
    <cellStyle name="常规 51 10" xfId="1258"/>
    <cellStyle name="常规 46 11" xfId="1259"/>
    <cellStyle name="常规 51 11" xfId="1260"/>
    <cellStyle name="常规 46 12" xfId="1261"/>
    <cellStyle name="常规 51 12" xfId="1262"/>
    <cellStyle name="常规 46 19" xfId="1263"/>
    <cellStyle name="常规 51 19" xfId="1264"/>
    <cellStyle name="常规 46 2" xfId="1265"/>
    <cellStyle name="常规 51 2" xfId="1266"/>
    <cellStyle name="常规 46 2 10" xfId="1267"/>
    <cellStyle name="常规 51 2 10" xfId="1268"/>
    <cellStyle name="常规 46 2 11" xfId="1269"/>
    <cellStyle name="常规 51 2 11" xfId="1270"/>
    <cellStyle name="常规 46 2 12" xfId="1271"/>
    <cellStyle name="常规 51 2 12" xfId="1272"/>
    <cellStyle name="常规 46 2 2" xfId="1273"/>
    <cellStyle name="常规 51 2 2" xfId="1274"/>
    <cellStyle name="常规 46 2 3" xfId="1275"/>
    <cellStyle name="常规 51 2 3" xfId="1276"/>
    <cellStyle name="常规 46 2 4" xfId="1277"/>
    <cellStyle name="常规 51 2 4" xfId="1278"/>
    <cellStyle name="常规 46 2 5" xfId="1279"/>
    <cellStyle name="常规 51 2 5" xfId="1280"/>
    <cellStyle name="常规 46 2 6" xfId="1281"/>
    <cellStyle name="常规 51 2 6" xfId="1282"/>
    <cellStyle name="常规 46 2 7" xfId="1283"/>
    <cellStyle name="常规 51 2 7" xfId="1284"/>
    <cellStyle name="常规 46 2 8" xfId="1285"/>
    <cellStyle name="常规 51 2 8" xfId="1286"/>
    <cellStyle name="常规 46 2 9" xfId="1287"/>
    <cellStyle name="常规 51 2 9" xfId="1288"/>
    <cellStyle name="常规 46 3" xfId="1289"/>
    <cellStyle name="常规 51 3" xfId="1290"/>
    <cellStyle name="常规 46 3 10" xfId="1291"/>
    <cellStyle name="常规 51 3 10" xfId="1292"/>
    <cellStyle name="常规 46 3 11" xfId="1293"/>
    <cellStyle name="常规 51 3 11" xfId="1294"/>
    <cellStyle name="常规 46 3 12" xfId="1295"/>
    <cellStyle name="常规 51 3 12" xfId="1296"/>
    <cellStyle name="常规 46 3 2" xfId="1297"/>
    <cellStyle name="常规 51 3 2" xfId="1298"/>
    <cellStyle name="常规 46 3 3" xfId="1299"/>
    <cellStyle name="常规 51 3 3" xfId="1300"/>
    <cellStyle name="常规 46 3 4" xfId="1301"/>
    <cellStyle name="常规 51 3 4" xfId="1302"/>
    <cellStyle name="常规 46 3 5" xfId="1303"/>
    <cellStyle name="常规 51 3 5" xfId="1304"/>
    <cellStyle name="常规 46 3 6" xfId="1305"/>
    <cellStyle name="常规 51 3 6" xfId="1306"/>
    <cellStyle name="常规 46 3 7" xfId="1307"/>
    <cellStyle name="常规 51 3 7" xfId="1308"/>
    <cellStyle name="常规 46 3 8" xfId="1309"/>
    <cellStyle name="常规 51 3 8" xfId="1310"/>
    <cellStyle name="常规 46 3 9" xfId="1311"/>
    <cellStyle name="常规 51 3 9" xfId="1312"/>
    <cellStyle name="常规 46 4" xfId="1313"/>
    <cellStyle name="常规 51 4" xfId="1314"/>
    <cellStyle name="常规 46 5" xfId="1315"/>
    <cellStyle name="常规 51 5" xfId="1316"/>
    <cellStyle name="常规 46 6" xfId="1317"/>
    <cellStyle name="常规 51 6" xfId="1318"/>
    <cellStyle name="常规 46 7" xfId="1319"/>
    <cellStyle name="常规 51 7" xfId="1320"/>
    <cellStyle name="常规 46 8" xfId="1321"/>
    <cellStyle name="常规 51 8" xfId="1322"/>
    <cellStyle name="常规 46 9" xfId="1323"/>
    <cellStyle name="常规 51 9" xfId="1324"/>
    <cellStyle name="常规 47" xfId="1325"/>
    <cellStyle name="常规 52" xfId="1326"/>
    <cellStyle name="常规 47 10" xfId="1327"/>
    <cellStyle name="常规 52 10" xfId="1328"/>
    <cellStyle name="常规 47 11" xfId="1329"/>
    <cellStyle name="常规 52 11" xfId="1330"/>
    <cellStyle name="常规 47 12" xfId="1331"/>
    <cellStyle name="常规 52 12" xfId="1332"/>
    <cellStyle name="常规 47 13" xfId="1333"/>
    <cellStyle name="常规 52 13" xfId="1334"/>
    <cellStyle name="常规 47 14" xfId="1335"/>
    <cellStyle name="常规 52 14" xfId="1336"/>
    <cellStyle name="常规 47 15" xfId="1337"/>
    <cellStyle name="常规 47 20" xfId="1338"/>
    <cellStyle name="常规 52 15" xfId="1339"/>
    <cellStyle name="常规 52 20" xfId="1340"/>
    <cellStyle name="常规 59 2 10" xfId="1341"/>
    <cellStyle name="常规 64 2 10" xfId="1342"/>
    <cellStyle name="常规 47 16" xfId="1343"/>
    <cellStyle name="常规 47 21" xfId="1344"/>
    <cellStyle name="常规 52 16" xfId="1345"/>
    <cellStyle name="常规 52 21" xfId="1346"/>
    <cellStyle name="常规 59 2 11" xfId="1347"/>
    <cellStyle name="常规 64 2 11" xfId="1348"/>
    <cellStyle name="常规 47 17" xfId="1349"/>
    <cellStyle name="常规 47 22" xfId="1350"/>
    <cellStyle name="常规 52 17" xfId="1351"/>
    <cellStyle name="常规 52 22" xfId="1352"/>
    <cellStyle name="常规 59 2 12" xfId="1353"/>
    <cellStyle name="常规 64 2 12" xfId="1354"/>
    <cellStyle name="常规 47 18" xfId="1355"/>
    <cellStyle name="常规 52 18" xfId="1356"/>
    <cellStyle name="常规 47 19" xfId="1357"/>
    <cellStyle name="常规 52 19" xfId="1358"/>
    <cellStyle name="常规 47 2" xfId="1359"/>
    <cellStyle name="常规 52 2" xfId="1360"/>
    <cellStyle name="常规 47 3" xfId="1361"/>
    <cellStyle name="常规 52 3" xfId="1362"/>
    <cellStyle name="常规 59 2 2" xfId="1363"/>
    <cellStyle name="常规 64 2 2" xfId="1364"/>
    <cellStyle name="常规 47 3 10" xfId="1365"/>
    <cellStyle name="常规 52 3 10" xfId="1366"/>
    <cellStyle name="常规 47 3 11" xfId="1367"/>
    <cellStyle name="常规 52 3 11" xfId="1368"/>
    <cellStyle name="常规 47 3 12" xfId="1369"/>
    <cellStyle name="常规 52 3 12" xfId="1370"/>
    <cellStyle name="常规 47 3 2" xfId="1371"/>
    <cellStyle name="常规 52 3 2" xfId="1372"/>
    <cellStyle name="常规 47 3 3" xfId="1373"/>
    <cellStyle name="常规 52 3 3" xfId="1374"/>
    <cellStyle name="常规 47 3 4" xfId="1375"/>
    <cellStyle name="常规 52 3 4" xfId="1376"/>
    <cellStyle name="常规 47 4" xfId="1377"/>
    <cellStyle name="常规 52 4" xfId="1378"/>
    <cellStyle name="常规 59 2 3" xfId="1379"/>
    <cellStyle name="常规 64 2 3" xfId="1380"/>
    <cellStyle name="常规 47 5" xfId="1381"/>
    <cellStyle name="常规 52 5" xfId="1382"/>
    <cellStyle name="常规 59 2 4" xfId="1383"/>
    <cellStyle name="常规 64 2 4" xfId="1384"/>
    <cellStyle name="常规 47 6" xfId="1385"/>
    <cellStyle name="常规 52 6" xfId="1386"/>
    <cellStyle name="常规 59 2 5" xfId="1387"/>
    <cellStyle name="常规 64 2 5" xfId="1388"/>
    <cellStyle name="常规 47 7" xfId="1389"/>
    <cellStyle name="常规 52 7" xfId="1390"/>
    <cellStyle name="常规 59 2 6" xfId="1391"/>
    <cellStyle name="常规 64 2 6" xfId="1392"/>
    <cellStyle name="常规 47 8" xfId="1393"/>
    <cellStyle name="常规 52 8" xfId="1394"/>
    <cellStyle name="常规 59 2 7" xfId="1395"/>
    <cellStyle name="常规 64 2 7" xfId="1396"/>
    <cellStyle name="常规 47 9" xfId="1397"/>
    <cellStyle name="常规 52 9" xfId="1398"/>
    <cellStyle name="常规 59 2 8" xfId="1399"/>
    <cellStyle name="常规 64 2 8" xfId="1400"/>
    <cellStyle name="常规 48" xfId="1401"/>
    <cellStyle name="常规 53" xfId="1402"/>
    <cellStyle name="常规 48 2" xfId="1403"/>
    <cellStyle name="常规 53 2" xfId="1404"/>
    <cellStyle name="常规 48 3" xfId="1405"/>
    <cellStyle name="常规 53 3" xfId="1406"/>
    <cellStyle name="常规 59 3 2" xfId="1407"/>
    <cellStyle name="常规 64 3 2" xfId="1408"/>
    <cellStyle name="常规 48 4" xfId="1409"/>
    <cellStyle name="常规 53 4" xfId="1410"/>
    <cellStyle name="常规 59 3 3" xfId="1411"/>
    <cellStyle name="常规 64 3 3" xfId="1412"/>
    <cellStyle name="常规 48 5" xfId="1413"/>
    <cellStyle name="常规 53 5" xfId="1414"/>
    <cellStyle name="常规 59 3 4" xfId="1415"/>
    <cellStyle name="常规 64 3 4" xfId="1416"/>
    <cellStyle name="常规 49" xfId="1417"/>
    <cellStyle name="常规 54" xfId="1418"/>
    <cellStyle name="常规 49 17" xfId="1419"/>
    <cellStyle name="常规 49 22" xfId="1420"/>
    <cellStyle name="常规 54 17" xfId="1421"/>
    <cellStyle name="常规 54 22" xfId="1422"/>
    <cellStyle name="常规 49 18" xfId="1423"/>
    <cellStyle name="常规 54 18" xfId="1424"/>
    <cellStyle name="常规 49 2" xfId="1425"/>
    <cellStyle name="常规 54 2" xfId="1426"/>
    <cellStyle name="常规 49 2 10" xfId="1427"/>
    <cellStyle name="常规 54 2 10" xfId="1428"/>
    <cellStyle name="常规 49 2 11" xfId="1429"/>
    <cellStyle name="常规 54 2 11" xfId="1430"/>
    <cellStyle name="常规 49 2 12" xfId="1431"/>
    <cellStyle name="常规 54 2 12" xfId="1432"/>
    <cellStyle name="常规 49 2 2" xfId="1433"/>
    <cellStyle name="常规 54 2 2" xfId="1434"/>
    <cellStyle name="常规 8 9" xfId="1435"/>
    <cellStyle name="常规 49 2 3" xfId="1436"/>
    <cellStyle name="常规 54 2 3" xfId="1437"/>
    <cellStyle name="常规 49 2 4" xfId="1438"/>
    <cellStyle name="常规 54 2 4" xfId="1439"/>
    <cellStyle name="常规 49 2 5" xfId="1440"/>
    <cellStyle name="常规 54 2 5" xfId="1441"/>
    <cellStyle name="常规 49 2 6" xfId="1442"/>
    <cellStyle name="常规 54 2 6" xfId="1443"/>
    <cellStyle name="常规 49 2 8" xfId="1444"/>
    <cellStyle name="常规 54 2 8" xfId="1445"/>
    <cellStyle name="常规 49 2 9" xfId="1446"/>
    <cellStyle name="常规 54 2 9" xfId="1447"/>
    <cellStyle name="常规 49 3" xfId="1448"/>
    <cellStyle name="常规 54 3" xfId="1449"/>
    <cellStyle name="常规 49 3 10" xfId="1450"/>
    <cellStyle name="常规 54 3 10" xfId="1451"/>
    <cellStyle name="常规 49 3 11" xfId="1452"/>
    <cellStyle name="常规 54 3 11" xfId="1453"/>
    <cellStyle name="常规 49 3 12" xfId="1454"/>
    <cellStyle name="常规 54 3 12" xfId="1455"/>
    <cellStyle name="常规 49 3 2" xfId="1456"/>
    <cellStyle name="常规 54 3 2" xfId="1457"/>
    <cellStyle name="常规 9 9" xfId="1458"/>
    <cellStyle name="常规 49 3 3" xfId="1459"/>
    <cellStyle name="常规 54 3 3" xfId="1460"/>
    <cellStyle name="常规 49 3 4" xfId="1461"/>
    <cellStyle name="常规 54 3 4" xfId="1462"/>
    <cellStyle name="常规 49 4" xfId="1463"/>
    <cellStyle name="常规 54 4" xfId="1464"/>
    <cellStyle name="常规 49 5" xfId="1465"/>
    <cellStyle name="常规 54 5" xfId="1466"/>
    <cellStyle name="常规 49 6" xfId="1467"/>
    <cellStyle name="常规 54 6" xfId="1468"/>
    <cellStyle name="常规 49 7" xfId="1469"/>
    <cellStyle name="常规 54 7" xfId="1470"/>
    <cellStyle name="常规 49 8" xfId="1471"/>
    <cellStyle name="常规 54 8" xfId="1472"/>
    <cellStyle name="常规 49 9" xfId="1473"/>
    <cellStyle name="常规 54 9" xfId="1474"/>
    <cellStyle name="常规 5" xfId="1475"/>
    <cellStyle name="常规 5 2" xfId="1476"/>
    <cellStyle name="常规 5 2 2" xfId="1477"/>
    <cellStyle name="常规 5 2 2 2" xfId="1478"/>
    <cellStyle name="常规 59 14" xfId="1479"/>
    <cellStyle name="常规 64 14" xfId="1480"/>
    <cellStyle name="常规 5 2 3" xfId="1481"/>
    <cellStyle name="常规 5 2 3 2" xfId="1482"/>
    <cellStyle name="常规 5 2 4" xfId="1483"/>
    <cellStyle name="常规 5 2 4 2" xfId="1484"/>
    <cellStyle name="常规 5 2 5" xfId="1485"/>
    <cellStyle name="常规 5 2 6" xfId="1486"/>
    <cellStyle name="常规 5 3" xfId="1487"/>
    <cellStyle name="常规 5 3 2" xfId="1488"/>
    <cellStyle name="常规 5 3 3" xfId="1489"/>
    <cellStyle name="常规 5 3 4" xfId="1490"/>
    <cellStyle name="常规 5 3 5" xfId="1491"/>
    <cellStyle name="常规 5 3 6" xfId="1492"/>
    <cellStyle name="常规 5 4 2" xfId="1493"/>
    <cellStyle name="常规 5 4 3" xfId="1494"/>
    <cellStyle name="常规 5 4 4" xfId="1495"/>
    <cellStyle name="常规 5 4 5" xfId="1496"/>
    <cellStyle name="常规 5 4 6" xfId="1497"/>
    <cellStyle name="常规 5 5 2" xfId="1498"/>
    <cellStyle name="常规 5 5 3" xfId="1499"/>
    <cellStyle name="常规 5 5 4" xfId="1500"/>
    <cellStyle name="常规 5 5 6" xfId="1501"/>
    <cellStyle name="常规 5 6 2" xfId="1502"/>
    <cellStyle name="常规 5 6 3" xfId="1503"/>
    <cellStyle name="常规 5 6 4" xfId="1504"/>
    <cellStyle name="常规 5 6 6" xfId="1505"/>
    <cellStyle name="常规 5 7 2" xfId="1506"/>
    <cellStyle name="常规 5 8" xfId="1507"/>
    <cellStyle name="常规 5 8 2" xfId="1508"/>
    <cellStyle name="常规 5 9" xfId="1509"/>
    <cellStyle name="常规 50 10" xfId="1510"/>
    <cellStyle name="常规 50 11" xfId="1511"/>
    <cellStyle name="常规 69 2 2" xfId="1512"/>
    <cellStyle name="常规 50 12" xfId="1513"/>
    <cellStyle name="常规 69 2 3" xfId="1514"/>
    <cellStyle name="常规 50 13" xfId="1515"/>
    <cellStyle name="常规 69 2 4" xfId="1516"/>
    <cellStyle name="常规 50 14" xfId="1517"/>
    <cellStyle name="常规 69 2 5" xfId="1518"/>
    <cellStyle name="常规 50 15" xfId="1519"/>
    <cellStyle name="常规 50 20" xfId="1520"/>
    <cellStyle name="常规 69 2 6" xfId="1521"/>
    <cellStyle name="常规 50 16" xfId="1522"/>
    <cellStyle name="常规 50 21" xfId="1523"/>
    <cellStyle name="常规 69 2 7" xfId="1524"/>
    <cellStyle name="常规 50 17" xfId="1525"/>
    <cellStyle name="常规 50 22" xfId="1526"/>
    <cellStyle name="常规 69 2 8" xfId="1527"/>
    <cellStyle name="常规 50 18" xfId="1528"/>
    <cellStyle name="常规 69 2 9" xfId="1529"/>
    <cellStyle name="常规 50 19" xfId="1530"/>
    <cellStyle name="常规 50 2 11" xfId="1531"/>
    <cellStyle name="常规 50 2 12" xfId="1532"/>
    <cellStyle name="常规 50 2 2" xfId="1533"/>
    <cellStyle name="常规 50 2 3" xfId="1534"/>
    <cellStyle name="常规 50 2 7" xfId="1535"/>
    <cellStyle name="常规 50 2 8" xfId="1536"/>
    <cellStyle name="常规 50 2 9" xfId="1537"/>
    <cellStyle name="常规 50 3 10" xfId="1538"/>
    <cellStyle name="常规 50 8" xfId="1539"/>
    <cellStyle name="常规 50 3 11" xfId="1540"/>
    <cellStyle name="常规 50 9" xfId="1541"/>
    <cellStyle name="常规 50 3 12" xfId="1542"/>
    <cellStyle name="常规 50 3 2" xfId="1543"/>
    <cellStyle name="常规 50 3 3" xfId="1544"/>
    <cellStyle name="常规 50 3 4" xfId="1545"/>
    <cellStyle name="常规 50 3 5" xfId="1546"/>
    <cellStyle name="常规 50 3 6" xfId="1547"/>
    <cellStyle name="常规 50 3 7" xfId="1548"/>
    <cellStyle name="常规 50 3 8" xfId="1549"/>
    <cellStyle name="常规 50 3 9" xfId="1550"/>
    <cellStyle name="常规 50 6" xfId="1551"/>
    <cellStyle name="常规 50 7" xfId="1552"/>
    <cellStyle name="常规 53 10" xfId="1553"/>
    <cellStyle name="常规 63 3 5" xfId="1554"/>
    <cellStyle name="常规 53 11" xfId="1555"/>
    <cellStyle name="常规 63 3 6" xfId="1556"/>
    <cellStyle name="常规 53 12" xfId="1557"/>
    <cellStyle name="常规 63 3 7" xfId="1558"/>
    <cellStyle name="常规 53 16" xfId="1559"/>
    <cellStyle name="常规 53 21" xfId="1560"/>
    <cellStyle name="常规 59 3 11" xfId="1561"/>
    <cellStyle name="常规 64 3 11" xfId="1562"/>
    <cellStyle name="常规 53 17" xfId="1563"/>
    <cellStyle name="常规 53 22" xfId="1564"/>
    <cellStyle name="常规 59 3 12" xfId="1565"/>
    <cellStyle name="常规 64 3 12" xfId="1566"/>
    <cellStyle name="常规 53 18" xfId="1567"/>
    <cellStyle name="常规 53 19" xfId="1568"/>
    <cellStyle name="常规 53 2 10" xfId="1569"/>
    <cellStyle name="常规 53 2 11" xfId="1570"/>
    <cellStyle name="常规 53 2 12" xfId="1571"/>
    <cellStyle name="常规 53 2 2" xfId="1572"/>
    <cellStyle name="常规 53 2 3" xfId="1573"/>
    <cellStyle name="常规 53 2 4" xfId="1574"/>
    <cellStyle name="常规 53 2 5" xfId="1575"/>
    <cellStyle name="常规 53 2 6" xfId="1576"/>
    <cellStyle name="常规 53 2 7" xfId="1577"/>
    <cellStyle name="常规 53 2 8" xfId="1578"/>
    <cellStyle name="常规 53 2 9" xfId="1579"/>
    <cellStyle name="常规 53 3 2" xfId="1580"/>
    <cellStyle name="常规 53 3 3" xfId="1581"/>
    <cellStyle name="常规 53 3 4" xfId="1582"/>
    <cellStyle name="常规 53 3 5" xfId="1583"/>
    <cellStyle name="常规 53 3 6" xfId="1584"/>
    <cellStyle name="常规 53 3 7" xfId="1585"/>
    <cellStyle name="常规 53 3 8" xfId="1586"/>
    <cellStyle name="常规 53 3 9" xfId="1587"/>
    <cellStyle name="常规 53 6" xfId="1588"/>
    <cellStyle name="常规 59 3 5" xfId="1589"/>
    <cellStyle name="常规 63 10" xfId="1590"/>
    <cellStyle name="常规 64 3 5" xfId="1591"/>
    <cellStyle name="常规 53 7" xfId="1592"/>
    <cellStyle name="常规 59 3 6" xfId="1593"/>
    <cellStyle name="常规 63 11" xfId="1594"/>
    <cellStyle name="常规 64 3 6" xfId="1595"/>
    <cellStyle name="常规 53 8" xfId="1596"/>
    <cellStyle name="常规 59 3 7" xfId="1597"/>
    <cellStyle name="常规 63 12" xfId="1598"/>
    <cellStyle name="常规 64 3 7" xfId="1599"/>
    <cellStyle name="常规 53 9" xfId="1600"/>
    <cellStyle name="常规 59 3 8" xfId="1601"/>
    <cellStyle name="常规 63 13" xfId="1602"/>
    <cellStyle name="常规 64 3 8" xfId="1603"/>
    <cellStyle name="常规 55" xfId="1604"/>
    <cellStyle name="常规 60" xfId="1605"/>
    <cellStyle name="常规 55 14" xfId="1606"/>
    <cellStyle name="常规 60 14" xfId="1607"/>
    <cellStyle name="常规 55 15" xfId="1608"/>
    <cellStyle name="常规 55 20" xfId="1609"/>
    <cellStyle name="常规 60 15" xfId="1610"/>
    <cellStyle name="常规 60 20" xfId="1611"/>
    <cellStyle name="常规 55 16" xfId="1612"/>
    <cellStyle name="常规 55 21" xfId="1613"/>
    <cellStyle name="常规 60 16" xfId="1614"/>
    <cellStyle name="常规 60 21" xfId="1615"/>
    <cellStyle name="常规 55 17" xfId="1616"/>
    <cellStyle name="常规 55 22" xfId="1617"/>
    <cellStyle name="常规 60 17" xfId="1618"/>
    <cellStyle name="常规 60 22" xfId="1619"/>
    <cellStyle name="常规 55 18" xfId="1620"/>
    <cellStyle name="常规 60 18" xfId="1621"/>
    <cellStyle name="常规 55 19" xfId="1622"/>
    <cellStyle name="常规 60 19" xfId="1623"/>
    <cellStyle name="常规 55 2 10" xfId="1624"/>
    <cellStyle name="常规 60 2 10" xfId="1625"/>
    <cellStyle name="常规 55 2 11" xfId="1626"/>
    <cellStyle name="常规 60 2 11" xfId="1627"/>
    <cellStyle name="常规 55 2 12" xfId="1628"/>
    <cellStyle name="常规 60 2 12" xfId="1629"/>
    <cellStyle name="常规 55 2 2" xfId="1630"/>
    <cellStyle name="常规 60 2 2" xfId="1631"/>
    <cellStyle name="常规 55 2 3" xfId="1632"/>
    <cellStyle name="常规 60 2 3" xfId="1633"/>
    <cellStyle name="常规 55 2 4" xfId="1634"/>
    <cellStyle name="常规 60 2 4" xfId="1635"/>
    <cellStyle name="常规 55 2 5" xfId="1636"/>
    <cellStyle name="常规 60 2 5" xfId="1637"/>
    <cellStyle name="常规 55 2 6" xfId="1638"/>
    <cellStyle name="常规 60 2 6" xfId="1639"/>
    <cellStyle name="常规 55 2 7" xfId="1640"/>
    <cellStyle name="常规 60 2 7" xfId="1641"/>
    <cellStyle name="常规 55 2 8" xfId="1642"/>
    <cellStyle name="常规 60 2 8" xfId="1643"/>
    <cellStyle name="常规 55 2 9" xfId="1644"/>
    <cellStyle name="常规 60 2 9" xfId="1645"/>
    <cellStyle name="常规 55 3" xfId="1646"/>
    <cellStyle name="常规 60 3" xfId="1647"/>
    <cellStyle name="常规 55 3 10" xfId="1648"/>
    <cellStyle name="常规 60 3 10" xfId="1649"/>
    <cellStyle name="常规 55 3 11" xfId="1650"/>
    <cellStyle name="常规 60 3 11" xfId="1651"/>
    <cellStyle name="常规 55 3 12" xfId="1652"/>
    <cellStyle name="常规 60 3 12" xfId="1653"/>
    <cellStyle name="常规 55 3 2" xfId="1654"/>
    <cellStyle name="常规 60 3 2" xfId="1655"/>
    <cellStyle name="常规 55 3 3" xfId="1656"/>
    <cellStyle name="常规 60 3 3" xfId="1657"/>
    <cellStyle name="常规 55 3 4" xfId="1658"/>
    <cellStyle name="常规 60 3 4" xfId="1659"/>
    <cellStyle name="常规 55 3 5" xfId="1660"/>
    <cellStyle name="常规 60 3 5" xfId="1661"/>
    <cellStyle name="常规 55 3 6" xfId="1662"/>
    <cellStyle name="常规 60 3 6" xfId="1663"/>
    <cellStyle name="常规 55 3 7" xfId="1664"/>
    <cellStyle name="常规 60 3 7" xfId="1665"/>
    <cellStyle name="常规 55 3 8" xfId="1666"/>
    <cellStyle name="常规 60 3 8" xfId="1667"/>
    <cellStyle name="常规 55 3 9" xfId="1668"/>
    <cellStyle name="常规 60 3 9" xfId="1669"/>
    <cellStyle name="常规 55 4" xfId="1670"/>
    <cellStyle name="常规 60 4" xfId="1671"/>
    <cellStyle name="常规 55 5" xfId="1672"/>
    <cellStyle name="常规 60 5" xfId="1673"/>
    <cellStyle name="常规 55 6" xfId="1674"/>
    <cellStyle name="常规 60 6" xfId="1675"/>
    <cellStyle name="常规 55 8" xfId="1676"/>
    <cellStyle name="常规 60 8" xfId="1677"/>
    <cellStyle name="常规 55 9" xfId="1678"/>
    <cellStyle name="常规 60 9" xfId="1679"/>
    <cellStyle name="常规 56" xfId="1680"/>
    <cellStyle name="常规 61" xfId="1681"/>
    <cellStyle name="常规 56 14" xfId="1682"/>
    <cellStyle name="常规 61 14" xfId="1683"/>
    <cellStyle name="常规 56 15" xfId="1684"/>
    <cellStyle name="常规 56 20" xfId="1685"/>
    <cellStyle name="常规 61 15" xfId="1686"/>
    <cellStyle name="常规 61 20" xfId="1687"/>
    <cellStyle name="常规 56 16" xfId="1688"/>
    <cellStyle name="常规 56 21" xfId="1689"/>
    <cellStyle name="常规 61 16" xfId="1690"/>
    <cellStyle name="常规 61 21" xfId="1691"/>
    <cellStyle name="常规 56 17" xfId="1692"/>
    <cellStyle name="常规 56 22" xfId="1693"/>
    <cellStyle name="常规 61 17" xfId="1694"/>
    <cellStyle name="常规 61 22" xfId="1695"/>
    <cellStyle name="常规 56 18" xfId="1696"/>
    <cellStyle name="常规 61 18" xfId="1697"/>
    <cellStyle name="常规 56 19" xfId="1698"/>
    <cellStyle name="常规 61 19" xfId="1699"/>
    <cellStyle name="常规 56 2 10" xfId="1700"/>
    <cellStyle name="常规 61 2 10" xfId="1701"/>
    <cellStyle name="常规 56 2 11" xfId="1702"/>
    <cellStyle name="常规 61 2 11" xfId="1703"/>
    <cellStyle name="常规 56 2 12" xfId="1704"/>
    <cellStyle name="常规 61 2 12" xfId="1705"/>
    <cellStyle name="常规 56 2 2" xfId="1706"/>
    <cellStyle name="常规 61 2 2" xfId="1707"/>
    <cellStyle name="常规 56 2 3" xfId="1708"/>
    <cellStyle name="常规 61 2 3" xfId="1709"/>
    <cellStyle name="常规 56 2 4" xfId="1710"/>
    <cellStyle name="常规 61 2 4" xfId="1711"/>
    <cellStyle name="常规 56 2 5" xfId="1712"/>
    <cellStyle name="常规 61 2 5" xfId="1713"/>
    <cellStyle name="常规 56 2 6" xfId="1714"/>
    <cellStyle name="常规 61 2 6" xfId="1715"/>
    <cellStyle name="常规 56 2 7" xfId="1716"/>
    <cellStyle name="常规 61 2 7" xfId="1717"/>
    <cellStyle name="常规 56 2 8" xfId="1718"/>
    <cellStyle name="常规 61 2 8" xfId="1719"/>
    <cellStyle name="常规 56 2 9" xfId="1720"/>
    <cellStyle name="常规 61 2 9" xfId="1721"/>
    <cellStyle name="常规 56 3" xfId="1722"/>
    <cellStyle name="常规 61 3" xfId="1723"/>
    <cellStyle name="常规 56 3 2" xfId="1724"/>
    <cellStyle name="常规 61 3 2" xfId="1725"/>
    <cellStyle name="常规 56 3 3" xfId="1726"/>
    <cellStyle name="常规 61 3 3" xfId="1727"/>
    <cellStyle name="常规 56 3 4" xfId="1728"/>
    <cellStyle name="常规 61 3 4" xfId="1729"/>
    <cellStyle name="常规 56 3 5" xfId="1730"/>
    <cellStyle name="常规 61 3 5" xfId="1731"/>
    <cellStyle name="常规 56 3 6" xfId="1732"/>
    <cellStyle name="常规 61 3 6" xfId="1733"/>
    <cellStyle name="常规 56 3 7" xfId="1734"/>
    <cellStyle name="常规 61 3 7" xfId="1735"/>
    <cellStyle name="常规 56 3 8" xfId="1736"/>
    <cellStyle name="常规 61 3 8" xfId="1737"/>
    <cellStyle name="常规 56 3 9" xfId="1738"/>
    <cellStyle name="常规 61 3 9" xfId="1739"/>
    <cellStyle name="常规 56 4" xfId="1740"/>
    <cellStyle name="常规 61 4" xfId="1741"/>
    <cellStyle name="常规 56 5" xfId="1742"/>
    <cellStyle name="常规 61 5" xfId="1743"/>
    <cellStyle name="常规 56 6" xfId="1744"/>
    <cellStyle name="常规 61 6" xfId="1745"/>
    <cellStyle name="常规 56 8" xfId="1746"/>
    <cellStyle name="常规 61 8" xfId="1747"/>
    <cellStyle name="常规 56 9" xfId="1748"/>
    <cellStyle name="常规 61 9" xfId="1749"/>
    <cellStyle name="常规 57" xfId="1750"/>
    <cellStyle name="常规 62" xfId="1751"/>
    <cellStyle name="常规 57 10" xfId="1752"/>
    <cellStyle name="常规 62 10" xfId="1753"/>
    <cellStyle name="常规 57 11" xfId="1754"/>
    <cellStyle name="常规 62 11" xfId="1755"/>
    <cellStyle name="常规 57 12" xfId="1756"/>
    <cellStyle name="常规 62 12" xfId="1757"/>
    <cellStyle name="常规 57 13" xfId="1758"/>
    <cellStyle name="常规 62 13" xfId="1759"/>
    <cellStyle name="常规 57 14" xfId="1760"/>
    <cellStyle name="常规 62 14" xfId="1761"/>
    <cellStyle name="常规 57 15" xfId="1762"/>
    <cellStyle name="常规 57 20" xfId="1763"/>
    <cellStyle name="常规 62 15" xfId="1764"/>
    <cellStyle name="常规 62 20" xfId="1765"/>
    <cellStyle name="常规 57 16" xfId="1766"/>
    <cellStyle name="常规 57 21" xfId="1767"/>
    <cellStyle name="常规 62 16" xfId="1768"/>
    <cellStyle name="常规 62 21" xfId="1769"/>
    <cellStyle name="常规 57 17" xfId="1770"/>
    <cellStyle name="常规 57 22" xfId="1771"/>
    <cellStyle name="常规 62 17" xfId="1772"/>
    <cellStyle name="常规 62 22" xfId="1773"/>
    <cellStyle name="常规 57 18" xfId="1774"/>
    <cellStyle name="常规 62 18" xfId="1775"/>
    <cellStyle name="常规 57 19" xfId="1776"/>
    <cellStyle name="常规 62 19" xfId="1777"/>
    <cellStyle name="常规 57 2" xfId="1778"/>
    <cellStyle name="常规 62 2" xfId="1779"/>
    <cellStyle name="常规 57 2 10" xfId="1780"/>
    <cellStyle name="常规 62 2 10" xfId="1781"/>
    <cellStyle name="常规 57 2 11" xfId="1782"/>
    <cellStyle name="常规 62 2 11" xfId="1783"/>
    <cellStyle name="常规 57 2 12" xfId="1784"/>
    <cellStyle name="常规 62 2 12" xfId="1785"/>
    <cellStyle name="常规 57 2 2" xfId="1786"/>
    <cellStyle name="常规 62 2 2" xfId="1787"/>
    <cellStyle name="常规 57 2 3" xfId="1788"/>
    <cellStyle name="常规 62 2 3" xfId="1789"/>
    <cellStyle name="常规 57 2 4" xfId="1790"/>
    <cellStyle name="常规 62 2 4" xfId="1791"/>
    <cellStyle name="常规 57 2 5" xfId="1792"/>
    <cellStyle name="常规 62 2 5" xfId="1793"/>
    <cellStyle name="常规 57 2 6" xfId="1794"/>
    <cellStyle name="常规 62 2 6" xfId="1795"/>
    <cellStyle name="常规 57 2 7" xfId="1796"/>
    <cellStyle name="常规 62 2 7" xfId="1797"/>
    <cellStyle name="常规 57 2 8" xfId="1798"/>
    <cellStyle name="常规 62 2 8" xfId="1799"/>
    <cellStyle name="常规 57 2 9" xfId="1800"/>
    <cellStyle name="常规 62 2 9" xfId="1801"/>
    <cellStyle name="常规 57 3" xfId="1802"/>
    <cellStyle name="常规 62 3" xfId="1803"/>
    <cellStyle name="常规 57 3 10" xfId="1804"/>
    <cellStyle name="常规 62 3 10" xfId="1805"/>
    <cellStyle name="常规 57 3 11" xfId="1806"/>
    <cellStyle name="常规 62 3 11" xfId="1807"/>
    <cellStyle name="常规 57 3 12" xfId="1808"/>
    <cellStyle name="常规 62 3 12" xfId="1809"/>
    <cellStyle name="常规 57 3 2" xfId="1810"/>
    <cellStyle name="常规 62 3 2" xfId="1811"/>
    <cellStyle name="常规 57 3 3" xfId="1812"/>
    <cellStyle name="常规 62 3 3" xfId="1813"/>
    <cellStyle name="常规 57 3 4" xfId="1814"/>
    <cellStyle name="常规 62 3 4" xfId="1815"/>
    <cellStyle name="常规 57 3 5" xfId="1816"/>
    <cellStyle name="常规 62 3 5" xfId="1817"/>
    <cellStyle name="常规 57 3 6" xfId="1818"/>
    <cellStyle name="常规 62 3 6" xfId="1819"/>
    <cellStyle name="常规 57 3 9" xfId="1820"/>
    <cellStyle name="常规 62 3 9" xfId="1821"/>
    <cellStyle name="常规 57 4" xfId="1822"/>
    <cellStyle name="常规 62 4" xfId="1823"/>
    <cellStyle name="常规 57 5" xfId="1824"/>
    <cellStyle name="常规 62 5" xfId="1825"/>
    <cellStyle name="常规 57 6" xfId="1826"/>
    <cellStyle name="常规 62 6" xfId="1827"/>
    <cellStyle name="常规 57 8" xfId="1828"/>
    <cellStyle name="常规 62 8" xfId="1829"/>
    <cellStyle name="常规 57 9" xfId="1830"/>
    <cellStyle name="常规 62 9" xfId="1831"/>
    <cellStyle name="常规 58" xfId="1832"/>
    <cellStyle name="常规 63" xfId="1833"/>
    <cellStyle name="常规 58 2" xfId="1834"/>
    <cellStyle name="常规 63 2" xfId="1835"/>
    <cellStyle name="常规 58 3" xfId="1836"/>
    <cellStyle name="常规 63 3" xfId="1837"/>
    <cellStyle name="常规 58 4" xfId="1838"/>
    <cellStyle name="常规 63 4" xfId="1839"/>
    <cellStyle name="常规 58 5" xfId="1840"/>
    <cellStyle name="常规 63 5" xfId="1841"/>
    <cellStyle name="常规 59" xfId="1842"/>
    <cellStyle name="常规 64" xfId="1843"/>
    <cellStyle name="常规 59 10" xfId="1844"/>
    <cellStyle name="常规 63 6" xfId="1845"/>
    <cellStyle name="常规 64 10" xfId="1846"/>
    <cellStyle name="常规 59 11" xfId="1847"/>
    <cellStyle name="常规 63 7" xfId="1848"/>
    <cellStyle name="常规 64 11" xfId="1849"/>
    <cellStyle name="常规 59 12" xfId="1850"/>
    <cellStyle name="常规 63 8" xfId="1851"/>
    <cellStyle name="常规 64 12" xfId="1852"/>
    <cellStyle name="常规 59 13" xfId="1853"/>
    <cellStyle name="常规 63 9" xfId="1854"/>
    <cellStyle name="常规 64 13" xfId="1855"/>
    <cellStyle name="常规 59 15" xfId="1856"/>
    <cellStyle name="常规 59 20" xfId="1857"/>
    <cellStyle name="常规 64 15" xfId="1858"/>
    <cellStyle name="常规 64 20" xfId="1859"/>
    <cellStyle name="常规 59 2" xfId="1860"/>
    <cellStyle name="常规 64 2" xfId="1861"/>
    <cellStyle name="常规 59 2 9" xfId="1862"/>
    <cellStyle name="常规 64 2 9" xfId="1863"/>
    <cellStyle name="常规 8 10" xfId="1864"/>
    <cellStyle name="常规 59 3" xfId="1865"/>
    <cellStyle name="常规 64 3" xfId="1866"/>
    <cellStyle name="常规 59 3 9" xfId="1867"/>
    <cellStyle name="常规 63 14" xfId="1868"/>
    <cellStyle name="常规 64 3 9" xfId="1869"/>
    <cellStyle name="常规 59 4" xfId="1870"/>
    <cellStyle name="常规 64 4" xfId="1871"/>
    <cellStyle name="常规 59 5" xfId="1872"/>
    <cellStyle name="常规 64 5" xfId="1873"/>
    <cellStyle name="常规 59 6" xfId="1874"/>
    <cellStyle name="常规 64 6" xfId="1875"/>
    <cellStyle name="常规 59 7" xfId="1876"/>
    <cellStyle name="常规 64 7" xfId="1877"/>
    <cellStyle name="常规 59 8" xfId="1878"/>
    <cellStyle name="常规 64 8" xfId="1879"/>
    <cellStyle name="常规 59 9" xfId="1880"/>
    <cellStyle name="常规 64 9" xfId="1881"/>
    <cellStyle name="常规 6" xfId="1882"/>
    <cellStyle name="常规 6 10" xfId="1883"/>
    <cellStyle name="常规 6 11" xfId="1884"/>
    <cellStyle name="常规 6 12" xfId="1885"/>
    <cellStyle name="常规 6 13" xfId="1886"/>
    <cellStyle name="常规 6 2" xfId="1887"/>
    <cellStyle name="常规 6 2 2" xfId="1888"/>
    <cellStyle name="常规 6 2 3" xfId="1889"/>
    <cellStyle name="常规 6 2 4" xfId="1890"/>
    <cellStyle name="常规 6 2 5" xfId="1891"/>
    <cellStyle name="常规 6 2 6" xfId="1892"/>
    <cellStyle name="常规 6 2 7" xfId="1893"/>
    <cellStyle name="常规 6 2 8" xfId="1894"/>
    <cellStyle name="常规 6 3" xfId="1895"/>
    <cellStyle name="常规 6 3 10" xfId="1896"/>
    <cellStyle name="常规 6 3 11" xfId="1897"/>
    <cellStyle name="常规 6 3 2" xfId="1898"/>
    <cellStyle name="常规 6 3 2 2" xfId="1899"/>
    <cellStyle name="常规 6 3 3" xfId="1900"/>
    <cellStyle name="常规 6 3 3 2" xfId="1901"/>
    <cellStyle name="常规 6 3 4" xfId="1902"/>
    <cellStyle name="常规 6 3 5" xfId="1903"/>
    <cellStyle name="常规 6 3 6" xfId="1904"/>
    <cellStyle name="常规 6 3 6 2" xfId="1905"/>
    <cellStyle name="常规 6 3 7" xfId="1906"/>
    <cellStyle name="常规 6 3 8" xfId="1907"/>
    <cellStyle name="常规 6 3 9" xfId="1908"/>
    <cellStyle name="常规 6 4 2" xfId="1909"/>
    <cellStyle name="常规 6 4 3" xfId="1910"/>
    <cellStyle name="常规 6 4 4" xfId="1911"/>
    <cellStyle name="常规 6 4 5" xfId="1912"/>
    <cellStyle name="常规 6 4 6" xfId="1913"/>
    <cellStyle name="常规 6 5 2" xfId="1914"/>
    <cellStyle name="常规 6 5 3" xfId="1915"/>
    <cellStyle name="常规 6 5 4" xfId="1916"/>
    <cellStyle name="常规 6 5 5" xfId="1917"/>
    <cellStyle name="常规 6 8" xfId="1918"/>
    <cellStyle name="常规 6 9" xfId="1919"/>
    <cellStyle name="常规 63 15" xfId="1920"/>
    <cellStyle name="常规 63 20" xfId="1921"/>
    <cellStyle name="常规 63 16" xfId="1922"/>
    <cellStyle name="常规 63 21" xfId="1923"/>
    <cellStyle name="常规 63 17" xfId="1924"/>
    <cellStyle name="常规 63 22" xfId="1925"/>
    <cellStyle name="常规 63 18" xfId="1926"/>
    <cellStyle name="常规 63 19" xfId="1927"/>
    <cellStyle name="常规 63 2 10" xfId="1928"/>
    <cellStyle name="常规 67 7" xfId="1929"/>
    <cellStyle name="常规 63 2 11" xfId="1930"/>
    <cellStyle name="常规 67 8" xfId="1931"/>
    <cellStyle name="常规 63 2 12" xfId="1932"/>
    <cellStyle name="常规 67 9" xfId="1933"/>
    <cellStyle name="常规 63 2 2" xfId="1934"/>
    <cellStyle name="常规 63 2 3" xfId="1935"/>
    <cellStyle name="常规 63 2 4" xfId="1936"/>
    <cellStyle name="常规 63 2 5" xfId="1937"/>
    <cellStyle name="常规 63 2 6" xfId="1938"/>
    <cellStyle name="常规 63 2 7" xfId="1939"/>
    <cellStyle name="常规 63 2 8" xfId="1940"/>
    <cellStyle name="常规 63 3 10" xfId="1941"/>
    <cellStyle name="常规 63 3 11" xfId="1942"/>
    <cellStyle name="常规 63 3 12" xfId="1943"/>
    <cellStyle name="常规 63 3 2" xfId="1944"/>
    <cellStyle name="常规 63 3 3" xfId="1945"/>
    <cellStyle name="常规 63 3 4" xfId="1946"/>
    <cellStyle name="常规 65" xfId="1947"/>
    <cellStyle name="常规 70" xfId="1948"/>
    <cellStyle name="常规 65 10" xfId="1949"/>
    <cellStyle name="常规 68 6" xfId="1950"/>
    <cellStyle name="常规 70 10" xfId="1951"/>
    <cellStyle name="常规 65 11" xfId="1952"/>
    <cellStyle name="常规 68 7" xfId="1953"/>
    <cellStyle name="常规 70 11" xfId="1954"/>
    <cellStyle name="常规 65 12" xfId="1955"/>
    <cellStyle name="常规 68 8" xfId="1956"/>
    <cellStyle name="常规 70 12" xfId="1957"/>
    <cellStyle name="常规 65 13" xfId="1958"/>
    <cellStyle name="常规 68 9" xfId="1959"/>
    <cellStyle name="常规 70 13" xfId="1960"/>
    <cellStyle name="常规 65 14" xfId="1961"/>
    <cellStyle name="常规 70 14" xfId="1962"/>
    <cellStyle name="常规 65 15" xfId="1963"/>
    <cellStyle name="常规 65 20" xfId="1964"/>
    <cellStyle name="常规 70 15" xfId="1965"/>
    <cellStyle name="常规 70 20" xfId="1966"/>
    <cellStyle name="常规 65 2" xfId="1967"/>
    <cellStyle name="常规 70 2" xfId="1968"/>
    <cellStyle name="常规 65 2 10" xfId="1969"/>
    <cellStyle name="常规 70 2 10" xfId="1970"/>
    <cellStyle name="常规 65 2 11" xfId="1971"/>
    <cellStyle name="常规 70 2 11" xfId="1972"/>
    <cellStyle name="常规 65 2 12" xfId="1973"/>
    <cellStyle name="常规 70 2 12" xfId="1974"/>
    <cellStyle name="常规 65 2 6" xfId="1975"/>
    <cellStyle name="常规 70 2 6" xfId="1976"/>
    <cellStyle name="常规 65 2 7" xfId="1977"/>
    <cellStyle name="常规 70 2 7" xfId="1978"/>
    <cellStyle name="常规 65 2 8" xfId="1979"/>
    <cellStyle name="常规 70 2 8" xfId="1980"/>
    <cellStyle name="常规 65 2 9" xfId="1981"/>
    <cellStyle name="常规 70 2 9" xfId="1982"/>
    <cellStyle name="常规 65 3" xfId="1983"/>
    <cellStyle name="常规 70 3" xfId="1984"/>
    <cellStyle name="常规 65 3 10" xfId="1985"/>
    <cellStyle name="常规 70 3 10" xfId="1986"/>
    <cellStyle name="常规 65 3 2" xfId="1987"/>
    <cellStyle name="常规 70 3 2" xfId="1988"/>
    <cellStyle name="常规 65 3 3" xfId="1989"/>
    <cellStyle name="常规 70 3 3" xfId="1990"/>
    <cellStyle name="常规 65 3 4" xfId="1991"/>
    <cellStyle name="常规 70 3 4" xfId="1992"/>
    <cellStyle name="常规 65 3 5" xfId="1993"/>
    <cellStyle name="常规 68 10" xfId="1994"/>
    <cellStyle name="常规 70 3 5" xfId="1995"/>
    <cellStyle name="常规 65 3 6" xfId="1996"/>
    <cellStyle name="常规 68 11" xfId="1997"/>
    <cellStyle name="常规 70 3 6" xfId="1998"/>
    <cellStyle name="常规 65 3 7" xfId="1999"/>
    <cellStyle name="常规 68 12" xfId="2000"/>
    <cellStyle name="常规 70 3 7" xfId="2001"/>
    <cellStyle name="常规 65 3 8" xfId="2002"/>
    <cellStyle name="常规 68 13" xfId="2003"/>
    <cellStyle name="常规 70 3 8" xfId="2004"/>
    <cellStyle name="常规 65 3 9" xfId="2005"/>
    <cellStyle name="常规 68 14" xfId="2006"/>
    <cellStyle name="常规 70 3 9" xfId="2007"/>
    <cellStyle name="常规 65 4" xfId="2008"/>
    <cellStyle name="常规 70 4" xfId="2009"/>
    <cellStyle name="常规 65 5" xfId="2010"/>
    <cellStyle name="常规 70 5" xfId="2011"/>
    <cellStyle name="常规 65 6" xfId="2012"/>
    <cellStyle name="常规 70 6" xfId="2013"/>
    <cellStyle name="常规 65 7" xfId="2014"/>
    <cellStyle name="常规 70 7" xfId="2015"/>
    <cellStyle name="常规 65 8" xfId="2016"/>
    <cellStyle name="常规 70 8" xfId="2017"/>
    <cellStyle name="常规 65 9" xfId="2018"/>
    <cellStyle name="常规 70 9" xfId="2019"/>
    <cellStyle name="常规 66" xfId="2020"/>
    <cellStyle name="常规 71" xfId="2021"/>
    <cellStyle name="常规 66 10" xfId="2022"/>
    <cellStyle name="常规 71 10" xfId="2023"/>
    <cellStyle name="常规 66 11" xfId="2024"/>
    <cellStyle name="常规 71 11" xfId="2025"/>
    <cellStyle name="常规 66 12" xfId="2026"/>
    <cellStyle name="常规 71 12" xfId="2027"/>
    <cellStyle name="常规 66 13" xfId="2028"/>
    <cellStyle name="常规 71 13" xfId="2029"/>
    <cellStyle name="常规 66 14" xfId="2030"/>
    <cellStyle name="常规 71 14" xfId="2031"/>
    <cellStyle name="常规 66 15" xfId="2032"/>
    <cellStyle name="常规 66 20" xfId="2033"/>
    <cellStyle name="常规 71 15" xfId="2034"/>
    <cellStyle name="常规 71 20" xfId="2035"/>
    <cellStyle name="常规 66 16" xfId="2036"/>
    <cellStyle name="常规 66 21" xfId="2037"/>
    <cellStyle name="常规 71 16" xfId="2038"/>
    <cellStyle name="常规 71 21" xfId="2039"/>
    <cellStyle name="常规 66 17" xfId="2040"/>
    <cellStyle name="常规 66 22" xfId="2041"/>
    <cellStyle name="常规 71 17" xfId="2042"/>
    <cellStyle name="常规 71 22" xfId="2043"/>
    <cellStyle name="常规 66 18" xfId="2044"/>
    <cellStyle name="常规 71 18" xfId="2045"/>
    <cellStyle name="常规 66 19" xfId="2046"/>
    <cellStyle name="常规 71 19" xfId="2047"/>
    <cellStyle name="常规 66 2" xfId="2048"/>
    <cellStyle name="常规 71 2" xfId="2049"/>
    <cellStyle name="常规 66 2 10" xfId="2050"/>
    <cellStyle name="常规 71 2 10" xfId="2051"/>
    <cellStyle name="常规 66 2 11" xfId="2052"/>
    <cellStyle name="常规 71 2 11" xfId="2053"/>
    <cellStyle name="常规 66 2 12" xfId="2054"/>
    <cellStyle name="常规 71 2 12" xfId="2055"/>
    <cellStyle name="常规 66 2 2" xfId="2056"/>
    <cellStyle name="常规 71 2 2" xfId="2057"/>
    <cellStyle name="常规 66 2 3" xfId="2058"/>
    <cellStyle name="常规 71 2 3" xfId="2059"/>
    <cellStyle name="常规 66 2 4" xfId="2060"/>
    <cellStyle name="常规 71 2 4" xfId="2061"/>
    <cellStyle name="常规 66 2 5" xfId="2062"/>
    <cellStyle name="常规 71 2 5" xfId="2063"/>
    <cellStyle name="常规 66 2 6" xfId="2064"/>
    <cellStyle name="常规 71 2 6" xfId="2065"/>
    <cellStyle name="常规 66 2 7" xfId="2066"/>
    <cellStyle name="常规 71 2 7" xfId="2067"/>
    <cellStyle name="常规 66 2 8" xfId="2068"/>
    <cellStyle name="常规 71 2 8" xfId="2069"/>
    <cellStyle name="常规 66 2 9" xfId="2070"/>
    <cellStyle name="常规 71 2 9" xfId="2071"/>
    <cellStyle name="常规 66 3" xfId="2072"/>
    <cellStyle name="常规 71 3" xfId="2073"/>
    <cellStyle name="常规 66 3 10" xfId="2074"/>
    <cellStyle name="常规 71 3 10" xfId="2075"/>
    <cellStyle name="常规 66 3 11" xfId="2076"/>
    <cellStyle name="常规 71 3 11" xfId="2077"/>
    <cellStyle name="常规 66 3 12" xfId="2078"/>
    <cellStyle name="常规 71 3 12" xfId="2079"/>
    <cellStyle name="常规 66 3 2" xfId="2080"/>
    <cellStyle name="常规 71 3 2" xfId="2081"/>
    <cellStyle name="常规 66 3 3" xfId="2082"/>
    <cellStyle name="常规 71 3 3" xfId="2083"/>
    <cellStyle name="常规 66 3 4" xfId="2084"/>
    <cellStyle name="常规 71 3 4" xfId="2085"/>
    <cellStyle name="常规 66 3 5" xfId="2086"/>
    <cellStyle name="常规 71 3 5" xfId="2087"/>
    <cellStyle name="常规 66 3 6" xfId="2088"/>
    <cellStyle name="常规 71 3 6" xfId="2089"/>
    <cellStyle name="常规 66 3 7" xfId="2090"/>
    <cellStyle name="常规 71 3 7" xfId="2091"/>
    <cellStyle name="常规 66 3 8" xfId="2092"/>
    <cellStyle name="常规 71 3 8" xfId="2093"/>
    <cellStyle name="常规 66 3 9" xfId="2094"/>
    <cellStyle name="常规 71 3 9" xfId="2095"/>
    <cellStyle name="常规 66 4" xfId="2096"/>
    <cellStyle name="常规 71 4" xfId="2097"/>
    <cellStyle name="常规 66 5" xfId="2098"/>
    <cellStyle name="常规 71 5" xfId="2099"/>
    <cellStyle name="常规 66 6" xfId="2100"/>
    <cellStyle name="常规 71 6" xfId="2101"/>
    <cellStyle name="常规 66 7" xfId="2102"/>
    <cellStyle name="常规 71 7" xfId="2103"/>
    <cellStyle name="常规 66 8" xfId="2104"/>
    <cellStyle name="常规 71 8" xfId="2105"/>
    <cellStyle name="常规 66 9" xfId="2106"/>
    <cellStyle name="常规 71 9" xfId="2107"/>
    <cellStyle name="常规 67" xfId="2108"/>
    <cellStyle name="常规 72" xfId="2109"/>
    <cellStyle name="常规 67 10" xfId="2110"/>
    <cellStyle name="常规 67 11" xfId="2111"/>
    <cellStyle name="常规 67 12" xfId="2112"/>
    <cellStyle name="常规 67 13" xfId="2113"/>
    <cellStyle name="常规 67 14" xfId="2114"/>
    <cellStyle name="常规 67 15" xfId="2115"/>
    <cellStyle name="常规 67 20" xfId="2116"/>
    <cellStyle name="常规 67 16" xfId="2117"/>
    <cellStyle name="常规 67 21" xfId="2118"/>
    <cellStyle name="常规 67 17" xfId="2119"/>
    <cellStyle name="常规 67 22" xfId="2120"/>
    <cellStyle name="常规 67 18" xfId="2121"/>
    <cellStyle name="常规 67 19" xfId="2122"/>
    <cellStyle name="常规 67 2" xfId="2123"/>
    <cellStyle name="常规 72 2" xfId="2124"/>
    <cellStyle name="常规 67 2 10" xfId="2125"/>
    <cellStyle name="常规 67 2 11" xfId="2126"/>
    <cellStyle name="常规 67 2 12" xfId="2127"/>
    <cellStyle name="常规 67 2 2" xfId="2128"/>
    <cellStyle name="常规 67 2 9" xfId="2129"/>
    <cellStyle name="常规 67 3" xfId="2130"/>
    <cellStyle name="常规 72 3" xfId="2131"/>
    <cellStyle name="常规 67 3 10" xfId="2132"/>
    <cellStyle name="常规 67 3 11" xfId="2133"/>
    <cellStyle name="常规 67 3 12" xfId="2134"/>
    <cellStyle name="常规 67 3 2" xfId="2135"/>
    <cellStyle name="常规 67 3 3" xfId="2136"/>
    <cellStyle name="常规 67 3 4" xfId="2137"/>
    <cellStyle name="常规 67 3 5" xfId="2138"/>
    <cellStyle name="常规 67 3 6" xfId="2139"/>
    <cellStyle name="常规 67 3 7" xfId="2140"/>
    <cellStyle name="常规 67 3 8" xfId="2141"/>
    <cellStyle name="常规 67 3 9" xfId="2142"/>
    <cellStyle name="常规 67 4" xfId="2143"/>
    <cellStyle name="常规 72 4" xfId="2144"/>
    <cellStyle name="常规 67 5" xfId="2145"/>
    <cellStyle name="常规 72 5" xfId="2146"/>
    <cellStyle name="常规 67 6" xfId="2147"/>
    <cellStyle name="常规 68" xfId="2148"/>
    <cellStyle name="常规 73" xfId="2149"/>
    <cellStyle name="常规 68 15" xfId="2150"/>
    <cellStyle name="常规 68 20" xfId="2151"/>
    <cellStyle name="常规 68 16" xfId="2152"/>
    <cellStyle name="常规 68 21" xfId="2153"/>
    <cellStyle name="常规 68 17" xfId="2154"/>
    <cellStyle name="常规 68 22" xfId="2155"/>
    <cellStyle name="常规 68 18" xfId="2156"/>
    <cellStyle name="常规 68 19" xfId="2157"/>
    <cellStyle name="常规 68 2" xfId="2158"/>
    <cellStyle name="常规 73 2" xfId="2159"/>
    <cellStyle name="常规 68 2 10" xfId="2160"/>
    <cellStyle name="常规 68 2 11" xfId="2161"/>
    <cellStyle name="常规 68 2 12" xfId="2162"/>
    <cellStyle name="常规 68 2 2" xfId="2163"/>
    <cellStyle name="常规 68 2 3" xfId="2164"/>
    <cellStyle name="常规 68 2 4" xfId="2165"/>
    <cellStyle name="常规 68 2 5" xfId="2166"/>
    <cellStyle name="常规 68 2 6" xfId="2167"/>
    <cellStyle name="常规 68 2 7" xfId="2168"/>
    <cellStyle name="常规 68 2 8" xfId="2169"/>
    <cellStyle name="常规 68 2 9" xfId="2170"/>
    <cellStyle name="常规 68 3" xfId="2171"/>
    <cellStyle name="常规 73 3" xfId="2172"/>
    <cellStyle name="常规 68 3 2" xfId="2173"/>
    <cellStyle name="常规 68 3 3" xfId="2174"/>
    <cellStyle name="常规 68 3 4" xfId="2175"/>
    <cellStyle name="常规 68 3 5" xfId="2176"/>
    <cellStyle name="常规 68 3 6" xfId="2177"/>
    <cellStyle name="常规 68 3 7" xfId="2178"/>
    <cellStyle name="常规 68 3 8" xfId="2179"/>
    <cellStyle name="常规 68 3 9" xfId="2180"/>
    <cellStyle name="常规 68 4" xfId="2181"/>
    <cellStyle name="常规 73 4" xfId="2182"/>
    <cellStyle name="常规 68 5" xfId="2183"/>
    <cellStyle name="常规 73 5" xfId="2184"/>
    <cellStyle name="常规 69" xfId="2185"/>
    <cellStyle name="常规 74" xfId="2186"/>
    <cellStyle name="常规 69 10" xfId="2187"/>
    <cellStyle name="常规 69 11" xfId="2188"/>
    <cellStyle name="常规 69 13" xfId="2189"/>
    <cellStyle name="常规 69 14" xfId="2190"/>
    <cellStyle name="常规 69 15" xfId="2191"/>
    <cellStyle name="常规 69 20" xfId="2192"/>
    <cellStyle name="常规 69 17" xfId="2193"/>
    <cellStyle name="常规 69 22" xfId="2194"/>
    <cellStyle name="常规 69 18" xfId="2195"/>
    <cellStyle name="常规 69 19" xfId="2196"/>
    <cellStyle name="常规 69 2" xfId="2197"/>
    <cellStyle name="常规 74 2" xfId="2198"/>
    <cellStyle name="常规 69 2 10" xfId="2199"/>
    <cellStyle name="常规 69 2 11" xfId="2200"/>
    <cellStyle name="常规 69 2 12" xfId="2201"/>
    <cellStyle name="常规 69 3" xfId="2202"/>
    <cellStyle name="常规 74 3" xfId="2203"/>
    <cellStyle name="常规 69 3 10" xfId="2204"/>
    <cellStyle name="常规 7 2 6" xfId="2205"/>
    <cellStyle name="常规 69 3 11" xfId="2206"/>
    <cellStyle name="常规 7 2 7" xfId="2207"/>
    <cellStyle name="常规 69 3 12" xfId="2208"/>
    <cellStyle name="常规 69 3 2" xfId="2209"/>
    <cellStyle name="常规 69 3 3" xfId="2210"/>
    <cellStyle name="常规 69 3 4" xfId="2211"/>
    <cellStyle name="常规 69 3 5" xfId="2212"/>
    <cellStyle name="常规 69 3 6" xfId="2213"/>
    <cellStyle name="常规 69 3 7" xfId="2214"/>
    <cellStyle name="常规 69 3 8" xfId="2215"/>
    <cellStyle name="常规 69 3 9" xfId="2216"/>
    <cellStyle name="常规 69 4" xfId="2217"/>
    <cellStyle name="常规 74 4" xfId="2218"/>
    <cellStyle name="常规 69 5" xfId="2219"/>
    <cellStyle name="常规 74 5" xfId="2220"/>
    <cellStyle name="常规 69 6" xfId="2221"/>
    <cellStyle name="常规 69 7" xfId="2222"/>
    <cellStyle name="常规 69 8" xfId="2223"/>
    <cellStyle name="常规 69 9" xfId="2224"/>
    <cellStyle name="常规 7" xfId="2225"/>
    <cellStyle name="常规 7 2" xfId="2226"/>
    <cellStyle name="常规 7 2 2" xfId="2227"/>
    <cellStyle name="常规 7 2 2 2" xfId="2228"/>
    <cellStyle name="常规 7 2 2 3" xfId="2229"/>
    <cellStyle name="常规 7 2 2 4" xfId="2230"/>
    <cellStyle name="常规 7 2 2 5" xfId="2231"/>
    <cellStyle name="常规 7 2 3" xfId="2232"/>
    <cellStyle name="常规 7 2 4" xfId="2233"/>
    <cellStyle name="常规 7 2 5" xfId="2234"/>
    <cellStyle name="常规 7 3" xfId="2235"/>
    <cellStyle name="常规 7 3 2" xfId="2236"/>
    <cellStyle name="常规 7 3 3" xfId="2237"/>
    <cellStyle name="常规 7 3 4" xfId="2238"/>
    <cellStyle name="常规 7 3 5" xfId="2239"/>
    <cellStyle name="常规 7 3 6" xfId="2240"/>
    <cellStyle name="常规 7 4 2" xfId="2241"/>
    <cellStyle name="常规 7 4 3" xfId="2242"/>
    <cellStyle name="常规 7 4 4" xfId="2243"/>
    <cellStyle name="常规 7 4 5" xfId="2244"/>
    <cellStyle name="常规 7 4 6" xfId="2245"/>
    <cellStyle name="常规 7 5 2" xfId="2246"/>
    <cellStyle name="常规 7 5 3" xfId="2247"/>
    <cellStyle name="常规 7 5 4" xfId="2248"/>
    <cellStyle name="常规 7 5 5" xfId="2249"/>
    <cellStyle name="常规 7 6 2" xfId="2250"/>
    <cellStyle name="常规 7 6 3" xfId="2251"/>
    <cellStyle name="常规 7 6 4" xfId="2252"/>
    <cellStyle name="常规 7 6 5" xfId="2253"/>
    <cellStyle name="常规 7 7 2" xfId="2254"/>
    <cellStyle name="常规 7 7 3" xfId="2255"/>
    <cellStyle name="常规 7 7 4" xfId="2256"/>
    <cellStyle name="常规 7 7 5" xfId="2257"/>
    <cellStyle name="常规 7 8" xfId="2258"/>
    <cellStyle name="常规 7 9" xfId="2259"/>
    <cellStyle name="常规 75" xfId="2260"/>
    <cellStyle name="常规 75 2" xfId="2261"/>
    <cellStyle name="常规 75 3" xfId="2262"/>
    <cellStyle name="常规 75 4" xfId="2263"/>
    <cellStyle name="常规 75 5" xfId="2264"/>
    <cellStyle name="常规 76" xfId="2265"/>
    <cellStyle name="常规 77" xfId="2266"/>
    <cellStyle name="常规 8" xfId="2267"/>
    <cellStyle name="常规 8 11" xfId="2268"/>
    <cellStyle name="常规 8 12" xfId="2269"/>
    <cellStyle name="常规 8 13" xfId="2270"/>
    <cellStyle name="常规 8 14" xfId="2271"/>
    <cellStyle name="常规 8 2" xfId="2272"/>
    <cellStyle name="常规 8 2 4" xfId="2273"/>
    <cellStyle name="常规 8 2 5" xfId="2274"/>
    <cellStyle name="常规 8 2 6" xfId="2275"/>
    <cellStyle name="常规 8 2 7" xfId="2276"/>
    <cellStyle name="常规 8 3" xfId="2277"/>
    <cellStyle name="常规 8 3 2" xfId="2278"/>
    <cellStyle name="常规 8 3 3" xfId="2279"/>
    <cellStyle name="常规 8 3 4" xfId="2280"/>
    <cellStyle name="常规 8 3 5" xfId="2281"/>
    <cellStyle name="常规 8 3 6" xfId="2282"/>
    <cellStyle name="常规 8 3 7" xfId="2283"/>
    <cellStyle name="常规 8 4 2" xfId="2284"/>
    <cellStyle name="常规 8 4 3" xfId="2285"/>
    <cellStyle name="常规 8 4 4" xfId="2286"/>
    <cellStyle name="常规 8 4 5" xfId="2287"/>
    <cellStyle name="常规 8 4 6" xfId="2288"/>
    <cellStyle name="常规 8 4 7" xfId="2289"/>
    <cellStyle name="常规 8 5 2" xfId="2290"/>
    <cellStyle name="常规 8 5 5" xfId="2291"/>
    <cellStyle name="常规 8 5 6" xfId="2292"/>
    <cellStyle name="常规 8 6 2" xfId="2293"/>
    <cellStyle name="常规 8 6 3" xfId="2294"/>
    <cellStyle name="常规 8 6 4" xfId="2295"/>
    <cellStyle name="常规 8 6 5" xfId="2296"/>
    <cellStyle name="常规 8 6 6" xfId="2297"/>
    <cellStyle name="常规 8 8" xfId="2298"/>
    <cellStyle name="常规 9" xfId="2299"/>
    <cellStyle name="常规 9 2" xfId="2300"/>
    <cellStyle name="常规 9 2 2" xfId="2301"/>
    <cellStyle name="常规 9 3" xfId="2302"/>
    <cellStyle name="常规 9 3 2" xfId="2303"/>
    <cellStyle name="常规 9 4 2" xfId="2304"/>
    <cellStyle name="常规 9 8" xfId="2305"/>
    <cellStyle name="常规_Sheet1" xfId="2306"/>
    <cellStyle name="千位[0]_E22" xfId="2307"/>
    <cellStyle name="千位_E22" xfId="2308"/>
    <cellStyle name="千位分隔 2" xfId="2309"/>
    <cellStyle name="千位分隔 2 2" xfId="2310"/>
    <cellStyle name="千位分隔 2 3" xfId="2311"/>
    <cellStyle name="千位分隔 2 4" xfId="2312"/>
    <cellStyle name="千位分隔 2 5" xfId="2313"/>
    <cellStyle name="千位分隔 2 6" xfId="2314"/>
    <cellStyle name="千位分隔 2 7" xfId="231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4" customWidth="1"/>
    <col min="2" max="2" width="13.625" customWidth="1"/>
    <col min="3" max="3" width="11.875" customWidth="1"/>
    <col min="4" max="4" width="4.75" customWidth="1"/>
    <col min="5" max="5" width="5.875" customWidth="1"/>
    <col min="7" max="7" width="7.625" customWidth="1"/>
    <col min="8" max="8" width="7.875" customWidth="1"/>
    <col min="9" max="9" width="6.75" customWidth="1"/>
    <col min="10" max="10" width="8.125" style="3" customWidth="1"/>
    <col min="11" max="11" width="9.625" style="4" customWidth="1"/>
    <col min="12" max="12" width="10.125" style="4" customWidth="1"/>
    <col min="13" max="13" width="9" customWidth="1"/>
    <col min="14" max="14" width="7.125" style="5" customWidth="1"/>
    <col min="15" max="15" width="9.375" customWidth="1"/>
    <col min="16" max="17" width="8.125" customWidth="1"/>
  </cols>
  <sheetData>
    <row r="1" ht="25.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5"/>
      <c r="L1" s="65"/>
      <c r="M1" s="6"/>
      <c r="N1" s="66"/>
      <c r="O1" s="6"/>
      <c r="P1" s="6"/>
      <c r="Q1" s="6"/>
    </row>
    <row r="2" ht="23" customHeight="1" spans="1:17">
      <c r="A2" s="7" t="s">
        <v>1</v>
      </c>
      <c r="B2" s="7"/>
      <c r="C2" s="7"/>
      <c r="D2" s="7"/>
      <c r="E2" s="7"/>
      <c r="F2" s="8" t="s">
        <v>2</v>
      </c>
      <c r="G2" s="8"/>
      <c r="H2" s="8"/>
      <c r="I2" s="8"/>
      <c r="J2" s="67"/>
      <c r="K2" s="68"/>
      <c r="L2" s="68"/>
      <c r="M2" s="8"/>
      <c r="N2" s="8"/>
      <c r="O2" s="8" t="s">
        <v>3</v>
      </c>
      <c r="P2" s="69"/>
      <c r="Q2" s="69"/>
    </row>
    <row r="3" ht="24" customHeight="1" spans="1:17">
      <c r="A3" s="9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10" t="s">
        <v>9</v>
      </c>
      <c r="H3" s="11"/>
      <c r="I3" s="70" t="s">
        <v>10</v>
      </c>
      <c r="J3" s="71" t="s">
        <v>11</v>
      </c>
      <c r="K3" s="72"/>
      <c r="L3" s="72"/>
      <c r="M3" s="73" t="s">
        <v>12</v>
      </c>
      <c r="N3" s="74" t="s">
        <v>13</v>
      </c>
      <c r="O3" s="73" t="s">
        <v>14</v>
      </c>
      <c r="P3" s="70" t="s">
        <v>15</v>
      </c>
      <c r="Q3" s="70"/>
    </row>
    <row r="4" ht="33" customHeight="1" spans="1:18">
      <c r="A4" s="9"/>
      <c r="B4" s="9"/>
      <c r="C4" s="9"/>
      <c r="D4" s="9" t="s">
        <v>16</v>
      </c>
      <c r="E4" s="9" t="s">
        <v>17</v>
      </c>
      <c r="F4" s="9"/>
      <c r="G4" s="9" t="s">
        <v>18</v>
      </c>
      <c r="H4" s="12" t="s">
        <v>19</v>
      </c>
      <c r="I4" s="70"/>
      <c r="J4" s="75" t="s">
        <v>20</v>
      </c>
      <c r="K4" s="73" t="s">
        <v>21</v>
      </c>
      <c r="L4" s="76" t="s">
        <v>22</v>
      </c>
      <c r="M4" s="73"/>
      <c r="N4" s="77"/>
      <c r="O4" s="73"/>
      <c r="P4" s="70" t="s">
        <v>23</v>
      </c>
      <c r="Q4" s="29" t="s">
        <v>24</v>
      </c>
      <c r="R4" s="98"/>
    </row>
    <row r="5" ht="28" customHeight="1" spans="1:18">
      <c r="A5" s="13">
        <v>1</v>
      </c>
      <c r="B5" s="14" t="s">
        <v>25</v>
      </c>
      <c r="C5" s="15"/>
      <c r="D5" s="15"/>
      <c r="E5" s="15"/>
      <c r="F5" s="16"/>
      <c r="G5" s="17">
        <f t="shared" ref="G5:J5" si="0">G6+G52</f>
        <v>667012</v>
      </c>
      <c r="H5" s="17">
        <f t="shared" si="0"/>
        <v>129632</v>
      </c>
      <c r="I5" s="78">
        <f t="shared" si="0"/>
        <v>10959</v>
      </c>
      <c r="J5" s="78">
        <f t="shared" si="0"/>
        <v>10959</v>
      </c>
      <c r="K5" s="79">
        <f>K6+K52+K199</f>
        <v>8442.407391</v>
      </c>
      <c r="L5" s="79">
        <f>L6+L52</f>
        <v>8173.247091</v>
      </c>
      <c r="M5" s="80">
        <f t="shared" ref="M5:M9" si="1">L5/K5*100%</f>
        <v>0.968118063067303</v>
      </c>
      <c r="N5" s="81"/>
      <c r="O5" s="82">
        <f>K5-L5</f>
        <v>269.1603</v>
      </c>
      <c r="P5" s="83"/>
      <c r="Q5" s="83"/>
      <c r="R5" s="5"/>
    </row>
    <row r="6" ht="28" customHeight="1" spans="1:17">
      <c r="A6" s="13">
        <v>2</v>
      </c>
      <c r="B6" s="18" t="s">
        <v>26</v>
      </c>
      <c r="C6" s="18"/>
      <c r="D6" s="14" t="s">
        <v>27</v>
      </c>
      <c r="E6" s="15"/>
      <c r="F6" s="16"/>
      <c r="G6" s="19">
        <f>G7+G25+G39+G41</f>
        <v>256636</v>
      </c>
      <c r="H6" s="19">
        <f>H7+H25+H39+H41</f>
        <v>62039</v>
      </c>
      <c r="I6" s="84">
        <f>I7+I27+I41+I43</f>
        <v>4288</v>
      </c>
      <c r="J6" s="84">
        <f>J7+J27+J41+J43</f>
        <v>4288</v>
      </c>
      <c r="K6" s="79">
        <f>K7+K27+K41+K43</f>
        <v>3674.3563</v>
      </c>
      <c r="L6" s="79">
        <f>L7+L27+L41+L43</f>
        <v>3676.4548</v>
      </c>
      <c r="M6" s="80">
        <f t="shared" si="1"/>
        <v>1.0005711204436</v>
      </c>
      <c r="N6" s="81"/>
      <c r="O6" s="82">
        <f t="shared" ref="O6:O16" si="2">K6-L6</f>
        <v>-2.09850000000006</v>
      </c>
      <c r="P6" s="85"/>
      <c r="Q6" s="99"/>
    </row>
    <row r="7" ht="28" customHeight="1" spans="1:17">
      <c r="A7" s="13">
        <v>3</v>
      </c>
      <c r="B7" s="18" t="s">
        <v>28</v>
      </c>
      <c r="C7" s="18"/>
      <c r="D7" s="20" t="s">
        <v>29</v>
      </c>
      <c r="E7" s="20"/>
      <c r="F7" s="20"/>
      <c r="G7" s="19">
        <f>G8+G9+G10+G11+G12+G13+G22+G14+G15</f>
        <v>96691</v>
      </c>
      <c r="H7" s="19">
        <f>H8+H9+H10+H11+H12+H13+H22+H14+H15</f>
        <v>35000</v>
      </c>
      <c r="I7" s="84">
        <f>I8+I9+I10+I11+I12+I15+I24+I16+I17</f>
        <v>2252</v>
      </c>
      <c r="J7" s="84">
        <f>J8+J9+J10+J11+J12+J15+J24+J16+J17</f>
        <v>2252</v>
      </c>
      <c r="K7" s="79">
        <f>K8+K9+K10+K11+K12+K15+K24+K16+K17</f>
        <v>1866.86</v>
      </c>
      <c r="L7" s="79">
        <f>L8+L9+L10+L11+L12+L15+L24+L16+L17</f>
        <v>1868.9585</v>
      </c>
      <c r="M7" s="80">
        <f t="shared" si="1"/>
        <v>1.001124080006</v>
      </c>
      <c r="N7" s="81"/>
      <c r="O7" s="82">
        <f t="shared" si="2"/>
        <v>-2.09850000000006</v>
      </c>
      <c r="P7" s="51"/>
      <c r="Q7" s="26"/>
    </row>
    <row r="8" ht="28" customHeight="1" spans="1:17">
      <c r="A8" s="13">
        <v>4</v>
      </c>
      <c r="B8" s="21" t="s">
        <v>30</v>
      </c>
      <c r="C8" s="22" t="s">
        <v>31</v>
      </c>
      <c r="D8" s="23" t="s">
        <v>32</v>
      </c>
      <c r="E8" s="23">
        <v>100</v>
      </c>
      <c r="F8" s="23" t="s">
        <v>33</v>
      </c>
      <c r="G8" s="24">
        <v>1800</v>
      </c>
      <c r="H8" s="24">
        <v>300</v>
      </c>
      <c r="I8" s="84">
        <v>25</v>
      </c>
      <c r="J8" s="84">
        <v>25</v>
      </c>
      <c r="K8" s="79">
        <v>25</v>
      </c>
      <c r="L8" s="79">
        <v>25</v>
      </c>
      <c r="M8" s="80">
        <f t="shared" si="1"/>
        <v>1</v>
      </c>
      <c r="N8" s="81" t="s">
        <v>34</v>
      </c>
      <c r="O8" s="82">
        <f t="shared" si="2"/>
        <v>0</v>
      </c>
      <c r="P8" s="23" t="s">
        <v>35</v>
      </c>
      <c r="Q8" s="23" t="s">
        <v>36</v>
      </c>
    </row>
    <row r="9" ht="28" customHeight="1" spans="1:17">
      <c r="A9" s="13">
        <v>5</v>
      </c>
      <c r="B9" s="21" t="s">
        <v>37</v>
      </c>
      <c r="C9" s="25" t="s">
        <v>38</v>
      </c>
      <c r="D9" s="23" t="s">
        <v>32</v>
      </c>
      <c r="E9" s="23">
        <v>2500</v>
      </c>
      <c r="F9" s="23" t="s">
        <v>39</v>
      </c>
      <c r="G9" s="24">
        <v>400</v>
      </c>
      <c r="H9" s="24">
        <v>200</v>
      </c>
      <c r="I9" s="84">
        <v>200</v>
      </c>
      <c r="J9" s="84">
        <v>200</v>
      </c>
      <c r="K9" s="79">
        <v>45.96</v>
      </c>
      <c r="L9" s="79">
        <v>45.96</v>
      </c>
      <c r="M9" s="80">
        <f t="shared" si="1"/>
        <v>1</v>
      </c>
      <c r="N9" s="81" t="s">
        <v>34</v>
      </c>
      <c r="O9" s="82">
        <f t="shared" si="2"/>
        <v>0</v>
      </c>
      <c r="P9" s="23" t="s">
        <v>40</v>
      </c>
      <c r="Q9" s="23" t="s">
        <v>40</v>
      </c>
    </row>
    <row r="10" ht="28" customHeight="1" spans="1:17">
      <c r="A10" s="13">
        <v>6</v>
      </c>
      <c r="B10" s="26" t="s">
        <v>41</v>
      </c>
      <c r="C10" s="25" t="s">
        <v>38</v>
      </c>
      <c r="D10" s="25" t="s">
        <v>32</v>
      </c>
      <c r="E10" s="25">
        <v>5000</v>
      </c>
      <c r="F10" s="23" t="s">
        <v>42</v>
      </c>
      <c r="G10" s="24">
        <v>1000</v>
      </c>
      <c r="H10" s="24">
        <v>500</v>
      </c>
      <c r="I10" s="86">
        <v>100</v>
      </c>
      <c r="J10" s="86">
        <v>100</v>
      </c>
      <c r="K10" s="87"/>
      <c r="L10" s="87"/>
      <c r="M10" s="80">
        <v>0</v>
      </c>
      <c r="N10" s="81" t="s">
        <v>43</v>
      </c>
      <c r="O10" s="82">
        <f t="shared" si="2"/>
        <v>0</v>
      </c>
      <c r="P10" s="20" t="s">
        <v>44</v>
      </c>
      <c r="Q10" s="22" t="s">
        <v>45</v>
      </c>
    </row>
    <row r="11" ht="28" customHeight="1" spans="1:17">
      <c r="A11" s="13">
        <v>7</v>
      </c>
      <c r="B11" s="21" t="s">
        <v>46</v>
      </c>
      <c r="C11" s="22" t="s">
        <v>47</v>
      </c>
      <c r="D11" s="23" t="s">
        <v>48</v>
      </c>
      <c r="E11" s="23" t="s">
        <v>49</v>
      </c>
      <c r="F11" s="23" t="s">
        <v>50</v>
      </c>
      <c r="G11" s="24">
        <v>60000</v>
      </c>
      <c r="H11" s="24">
        <v>15000</v>
      </c>
      <c r="I11" s="84">
        <v>160</v>
      </c>
      <c r="J11" s="84">
        <v>160</v>
      </c>
      <c r="K11" s="79">
        <v>149.52</v>
      </c>
      <c r="L11" s="79">
        <v>149.52</v>
      </c>
      <c r="M11" s="80">
        <f t="shared" ref="M11:M35" si="3">L11/K11*100%</f>
        <v>1</v>
      </c>
      <c r="N11" s="81" t="s">
        <v>34</v>
      </c>
      <c r="O11" s="82">
        <f t="shared" si="2"/>
        <v>0</v>
      </c>
      <c r="P11" s="23" t="s">
        <v>51</v>
      </c>
      <c r="Q11" s="23" t="s">
        <v>51</v>
      </c>
    </row>
    <row r="12" ht="39" customHeight="1" spans="1:17">
      <c r="A12" s="13">
        <v>8</v>
      </c>
      <c r="B12" s="27" t="s">
        <v>52</v>
      </c>
      <c r="C12" s="28"/>
      <c r="D12" s="23" t="s">
        <v>32</v>
      </c>
      <c r="E12" s="23">
        <v>5000</v>
      </c>
      <c r="F12" s="23" t="s">
        <v>53</v>
      </c>
      <c r="G12" s="24">
        <v>5000</v>
      </c>
      <c r="H12" s="24">
        <v>2000</v>
      </c>
      <c r="I12" s="84">
        <v>300</v>
      </c>
      <c r="J12" s="84">
        <v>300</v>
      </c>
      <c r="K12" s="79">
        <f>SUM(K13:K14)</f>
        <v>265</v>
      </c>
      <c r="L12" s="79">
        <f>SUM(L13:L14)</f>
        <v>265</v>
      </c>
      <c r="M12" s="80">
        <f t="shared" si="3"/>
        <v>1</v>
      </c>
      <c r="N12" s="81" t="s">
        <v>34</v>
      </c>
      <c r="O12" s="82">
        <f t="shared" si="2"/>
        <v>0</v>
      </c>
      <c r="P12" s="23" t="s">
        <v>54</v>
      </c>
      <c r="Q12" s="23" t="s">
        <v>54</v>
      </c>
    </row>
    <row r="13" ht="28" customHeight="1" spans="1:17">
      <c r="A13" s="13">
        <v>9</v>
      </c>
      <c r="B13" s="27" t="s">
        <v>55</v>
      </c>
      <c r="C13" s="22"/>
      <c r="D13" s="23"/>
      <c r="E13" s="23"/>
      <c r="F13" s="23"/>
      <c r="G13" s="29">
        <v>800</v>
      </c>
      <c r="H13" s="29">
        <v>1000</v>
      </c>
      <c r="I13" s="84">
        <v>200</v>
      </c>
      <c r="J13" s="84">
        <v>200</v>
      </c>
      <c r="K13" s="79">
        <v>200</v>
      </c>
      <c r="L13" s="79">
        <v>200</v>
      </c>
      <c r="M13" s="80">
        <f t="shared" si="3"/>
        <v>1</v>
      </c>
      <c r="N13" s="81" t="s">
        <v>34</v>
      </c>
      <c r="O13" s="82">
        <f t="shared" si="2"/>
        <v>0</v>
      </c>
      <c r="P13" s="23" t="s">
        <v>54</v>
      </c>
      <c r="Q13" s="23" t="s">
        <v>54</v>
      </c>
    </row>
    <row r="14" ht="28" customHeight="1" spans="1:17">
      <c r="A14" s="13">
        <v>10</v>
      </c>
      <c r="B14" s="27" t="s">
        <v>56</v>
      </c>
      <c r="C14" s="22"/>
      <c r="D14" s="23"/>
      <c r="E14" s="23"/>
      <c r="F14" s="23"/>
      <c r="G14" s="30">
        <v>700</v>
      </c>
      <c r="H14" s="30">
        <v>1000</v>
      </c>
      <c r="I14" s="84">
        <v>100</v>
      </c>
      <c r="J14" s="84">
        <v>100</v>
      </c>
      <c r="K14" s="79">
        <v>65</v>
      </c>
      <c r="L14" s="79">
        <v>65</v>
      </c>
      <c r="M14" s="80">
        <f t="shared" si="3"/>
        <v>1</v>
      </c>
      <c r="N14" s="81" t="s">
        <v>34</v>
      </c>
      <c r="O14" s="82">
        <f t="shared" si="2"/>
        <v>0</v>
      </c>
      <c r="P14" s="23" t="s">
        <v>54</v>
      </c>
      <c r="Q14" s="23" t="s">
        <v>54</v>
      </c>
    </row>
    <row r="15" s="1" customFormat="1" ht="35" customHeight="1" spans="1:17">
      <c r="A15" s="13">
        <v>11</v>
      </c>
      <c r="B15" s="31" t="s">
        <v>57</v>
      </c>
      <c r="C15" s="25" t="s">
        <v>47</v>
      </c>
      <c r="D15" s="25" t="s">
        <v>58</v>
      </c>
      <c r="E15" s="25">
        <v>26991</v>
      </c>
      <c r="F15" s="25" t="s">
        <v>59</v>
      </c>
      <c r="G15" s="29">
        <v>26991</v>
      </c>
      <c r="H15" s="29">
        <v>15000</v>
      </c>
      <c r="I15" s="88">
        <v>1200</v>
      </c>
      <c r="J15" s="88">
        <v>1200</v>
      </c>
      <c r="K15" s="89">
        <v>1052.585</v>
      </c>
      <c r="L15" s="89">
        <v>1052.585</v>
      </c>
      <c r="M15" s="80">
        <f t="shared" si="3"/>
        <v>1</v>
      </c>
      <c r="N15" s="81" t="s">
        <v>34</v>
      </c>
      <c r="O15" s="82">
        <f t="shared" si="2"/>
        <v>0</v>
      </c>
      <c r="P15" s="25" t="s">
        <v>54</v>
      </c>
      <c r="Q15" s="25" t="s">
        <v>60</v>
      </c>
    </row>
    <row r="16" ht="49" customHeight="1" spans="1:17">
      <c r="A16" s="13">
        <v>12</v>
      </c>
      <c r="B16" s="31" t="s">
        <v>61</v>
      </c>
      <c r="C16" s="25" t="s">
        <v>62</v>
      </c>
      <c r="D16" s="25" t="s">
        <v>58</v>
      </c>
      <c r="E16" s="25" t="s">
        <v>63</v>
      </c>
      <c r="F16" s="25" t="s">
        <v>64</v>
      </c>
      <c r="G16" s="32">
        <v>1365</v>
      </c>
      <c r="H16" s="32">
        <v>380</v>
      </c>
      <c r="I16" s="88">
        <v>150</v>
      </c>
      <c r="J16" s="88">
        <v>150</v>
      </c>
      <c r="K16" s="89">
        <v>220</v>
      </c>
      <c r="L16" s="89">
        <v>220</v>
      </c>
      <c r="M16" s="80">
        <f t="shared" si="3"/>
        <v>1</v>
      </c>
      <c r="N16" s="81" t="s">
        <v>34</v>
      </c>
      <c r="O16" s="82">
        <f t="shared" si="2"/>
        <v>0</v>
      </c>
      <c r="P16" s="25" t="s">
        <v>54</v>
      </c>
      <c r="Q16" s="25" t="s">
        <v>54</v>
      </c>
    </row>
    <row r="17" ht="28" customHeight="1" spans="1:17">
      <c r="A17" s="13">
        <v>13</v>
      </c>
      <c r="B17" s="33" t="s">
        <v>65</v>
      </c>
      <c r="C17" s="34" t="s">
        <v>66</v>
      </c>
      <c r="D17" s="35" t="s">
        <v>67</v>
      </c>
      <c r="E17" s="36">
        <v>1</v>
      </c>
      <c r="F17" s="37"/>
      <c r="G17" s="38"/>
      <c r="H17" s="38"/>
      <c r="I17" s="82">
        <f>I18+I19+I20+I21+I22+I23</f>
        <v>95</v>
      </c>
      <c r="J17" s="82">
        <f t="shared" ref="J17:L17" si="4">J18+J19+J20+J21+J22+J23</f>
        <v>95</v>
      </c>
      <c r="K17" s="90">
        <f t="shared" si="4"/>
        <v>86.795</v>
      </c>
      <c r="L17" s="90">
        <f t="shared" si="4"/>
        <v>88.8935</v>
      </c>
      <c r="M17" s="80">
        <f t="shared" si="3"/>
        <v>1.02417766000346</v>
      </c>
      <c r="N17" s="81" t="s">
        <v>34</v>
      </c>
      <c r="O17" s="82">
        <f t="shared" ref="O6:O37" si="5">K17-L17</f>
        <v>-2.0985</v>
      </c>
      <c r="P17" s="54"/>
      <c r="Q17" s="54"/>
    </row>
    <row r="18" s="1" customFormat="1" ht="28" customHeight="1" spans="1:17">
      <c r="A18" s="13">
        <v>14</v>
      </c>
      <c r="B18" s="20" t="s">
        <v>68</v>
      </c>
      <c r="C18" s="20" t="s">
        <v>69</v>
      </c>
      <c r="D18" s="20" t="s">
        <v>32</v>
      </c>
      <c r="E18" s="20">
        <v>30</v>
      </c>
      <c r="F18" s="20" t="s">
        <v>70</v>
      </c>
      <c r="G18" s="38"/>
      <c r="H18" s="38"/>
      <c r="I18" s="84">
        <v>30</v>
      </c>
      <c r="J18" s="84">
        <v>30</v>
      </c>
      <c r="K18" s="79">
        <v>29.73</v>
      </c>
      <c r="L18" s="79">
        <v>29.73</v>
      </c>
      <c r="M18" s="80">
        <f t="shared" si="3"/>
        <v>1</v>
      </c>
      <c r="N18" s="81" t="s">
        <v>34</v>
      </c>
      <c r="O18" s="82">
        <f t="shared" si="5"/>
        <v>0</v>
      </c>
      <c r="P18" s="20" t="s">
        <v>71</v>
      </c>
      <c r="Q18" s="20" t="s">
        <v>71</v>
      </c>
    </row>
    <row r="19" s="1" customFormat="1" ht="28" customHeight="1" spans="1:17">
      <c r="A19" s="13">
        <v>15</v>
      </c>
      <c r="B19" s="20" t="s">
        <v>72</v>
      </c>
      <c r="C19" s="20" t="s">
        <v>69</v>
      </c>
      <c r="D19" s="20" t="s">
        <v>32</v>
      </c>
      <c r="E19" s="20">
        <v>100</v>
      </c>
      <c r="F19" s="20" t="s">
        <v>70</v>
      </c>
      <c r="G19" s="38"/>
      <c r="H19" s="38"/>
      <c r="I19" s="84">
        <v>10</v>
      </c>
      <c r="J19" s="84">
        <v>10</v>
      </c>
      <c r="K19" s="79">
        <v>10</v>
      </c>
      <c r="L19" s="79">
        <v>10.822</v>
      </c>
      <c r="M19" s="80">
        <f t="shared" si="3"/>
        <v>1.0822</v>
      </c>
      <c r="N19" s="81" t="s">
        <v>34</v>
      </c>
      <c r="O19" s="82">
        <f t="shared" si="5"/>
        <v>-0.821999999999999</v>
      </c>
      <c r="P19" s="20" t="s">
        <v>71</v>
      </c>
      <c r="Q19" s="20" t="s">
        <v>71</v>
      </c>
    </row>
    <row r="20" s="1" customFormat="1" ht="28" customHeight="1" spans="1:17">
      <c r="A20" s="13">
        <v>16</v>
      </c>
      <c r="B20" s="20" t="s">
        <v>73</v>
      </c>
      <c r="C20" s="20" t="s">
        <v>69</v>
      </c>
      <c r="D20" s="20" t="s">
        <v>32</v>
      </c>
      <c r="E20" s="20">
        <v>100</v>
      </c>
      <c r="F20" s="20" t="s">
        <v>70</v>
      </c>
      <c r="G20" s="38"/>
      <c r="H20" s="38"/>
      <c r="I20" s="84">
        <v>10</v>
      </c>
      <c r="J20" s="84">
        <v>10</v>
      </c>
      <c r="K20" s="79">
        <v>10</v>
      </c>
      <c r="L20" s="79">
        <v>10.3766</v>
      </c>
      <c r="M20" s="80">
        <f t="shared" si="3"/>
        <v>1.03766</v>
      </c>
      <c r="N20" s="81" t="s">
        <v>34</v>
      </c>
      <c r="O20" s="82">
        <f t="shared" si="5"/>
        <v>-0.3766</v>
      </c>
      <c r="P20" s="20" t="s">
        <v>71</v>
      </c>
      <c r="Q20" s="20" t="s">
        <v>71</v>
      </c>
    </row>
    <row r="21" s="1" customFormat="1" ht="28" customHeight="1" spans="1:17">
      <c r="A21" s="13">
        <v>17</v>
      </c>
      <c r="B21" s="20" t="s">
        <v>74</v>
      </c>
      <c r="C21" s="20" t="s">
        <v>69</v>
      </c>
      <c r="D21" s="20" t="s">
        <v>32</v>
      </c>
      <c r="E21" s="20">
        <v>250</v>
      </c>
      <c r="F21" s="20" t="s">
        <v>75</v>
      </c>
      <c r="G21" s="38"/>
      <c r="H21" s="38"/>
      <c r="I21" s="84">
        <v>20</v>
      </c>
      <c r="J21" s="84">
        <v>20</v>
      </c>
      <c r="K21" s="79">
        <v>19.79</v>
      </c>
      <c r="L21" s="79">
        <v>19.79</v>
      </c>
      <c r="M21" s="80">
        <f t="shared" si="3"/>
        <v>1</v>
      </c>
      <c r="N21" s="81" t="s">
        <v>34</v>
      </c>
      <c r="O21" s="82">
        <f t="shared" si="5"/>
        <v>0</v>
      </c>
      <c r="P21" s="20" t="s">
        <v>71</v>
      </c>
      <c r="Q21" s="20" t="s">
        <v>71</v>
      </c>
    </row>
    <row r="22" s="1" customFormat="1" ht="28" customHeight="1" spans="1:17">
      <c r="A22" s="13">
        <v>18</v>
      </c>
      <c r="B22" s="39" t="s">
        <v>76</v>
      </c>
      <c r="C22" s="20" t="s">
        <v>69</v>
      </c>
      <c r="D22" s="20" t="s">
        <v>32</v>
      </c>
      <c r="E22" s="20">
        <v>375</v>
      </c>
      <c r="F22" s="20" t="s">
        <v>77</v>
      </c>
      <c r="G22" s="38"/>
      <c r="H22" s="38"/>
      <c r="I22" s="84">
        <v>15</v>
      </c>
      <c r="J22" s="84">
        <v>15</v>
      </c>
      <c r="K22" s="79">
        <v>7.275</v>
      </c>
      <c r="L22" s="79">
        <v>7.275</v>
      </c>
      <c r="M22" s="80">
        <f t="shared" si="3"/>
        <v>1</v>
      </c>
      <c r="N22" s="81" t="s">
        <v>34</v>
      </c>
      <c r="O22" s="82">
        <f t="shared" si="5"/>
        <v>0</v>
      </c>
      <c r="P22" s="20" t="s">
        <v>71</v>
      </c>
      <c r="Q22" s="20" t="s">
        <v>71</v>
      </c>
    </row>
    <row r="23" s="1" customFormat="1" ht="28" customHeight="1" spans="1:17">
      <c r="A23" s="13">
        <v>19</v>
      </c>
      <c r="B23" s="20" t="s">
        <v>78</v>
      </c>
      <c r="C23" s="20" t="s">
        <v>69</v>
      </c>
      <c r="D23" s="20" t="s">
        <v>32</v>
      </c>
      <c r="E23" s="20">
        <v>50</v>
      </c>
      <c r="F23" s="20" t="s">
        <v>79</v>
      </c>
      <c r="G23" s="40"/>
      <c r="H23" s="40"/>
      <c r="I23" s="84">
        <v>10</v>
      </c>
      <c r="J23" s="84">
        <v>10</v>
      </c>
      <c r="K23" s="79">
        <v>10</v>
      </c>
      <c r="L23" s="79">
        <v>10.8999</v>
      </c>
      <c r="M23" s="80">
        <f t="shared" si="3"/>
        <v>1.08999</v>
      </c>
      <c r="N23" s="81" t="s">
        <v>34</v>
      </c>
      <c r="O23" s="82">
        <f t="shared" si="5"/>
        <v>-0.899900000000001</v>
      </c>
      <c r="P23" s="20" t="s">
        <v>71</v>
      </c>
      <c r="Q23" s="20" t="s">
        <v>71</v>
      </c>
    </row>
    <row r="24" s="1" customFormat="1" ht="28" customHeight="1" spans="1:17">
      <c r="A24" s="13">
        <v>20</v>
      </c>
      <c r="B24" s="26" t="s">
        <v>80</v>
      </c>
      <c r="C24" s="22"/>
      <c r="D24" s="25"/>
      <c r="E24" s="25"/>
      <c r="F24" s="23"/>
      <c r="G24" s="41">
        <f>G25+G26</f>
        <v>295</v>
      </c>
      <c r="H24" s="41">
        <f>H25+H26</f>
        <v>78</v>
      </c>
      <c r="I24" s="88">
        <v>22</v>
      </c>
      <c r="J24" s="88">
        <v>22</v>
      </c>
      <c r="K24" s="89">
        <v>22</v>
      </c>
      <c r="L24" s="89">
        <v>22</v>
      </c>
      <c r="M24" s="80">
        <f t="shared" si="3"/>
        <v>1</v>
      </c>
      <c r="N24" s="81" t="s">
        <v>34</v>
      </c>
      <c r="O24" s="82">
        <f t="shared" si="5"/>
        <v>0</v>
      </c>
      <c r="P24" s="20"/>
      <c r="Q24" s="22"/>
    </row>
    <row r="25" s="1" customFormat="1" ht="28" customHeight="1" spans="1:17">
      <c r="A25" s="13">
        <v>21</v>
      </c>
      <c r="B25" s="31" t="s">
        <v>81</v>
      </c>
      <c r="C25" s="25" t="s">
        <v>82</v>
      </c>
      <c r="D25" s="25" t="s">
        <v>83</v>
      </c>
      <c r="E25" s="25">
        <v>1</v>
      </c>
      <c r="F25" s="25" t="s">
        <v>84</v>
      </c>
      <c r="G25" s="30">
        <v>245</v>
      </c>
      <c r="H25" s="30">
        <v>48</v>
      </c>
      <c r="I25" s="88">
        <v>12</v>
      </c>
      <c r="J25" s="88">
        <v>12</v>
      </c>
      <c r="K25" s="89">
        <v>12</v>
      </c>
      <c r="L25" s="89">
        <v>12</v>
      </c>
      <c r="M25" s="80">
        <f t="shared" si="3"/>
        <v>1</v>
      </c>
      <c r="N25" s="81" t="s">
        <v>34</v>
      </c>
      <c r="O25" s="82">
        <f t="shared" si="5"/>
        <v>0</v>
      </c>
      <c r="P25" s="25" t="s">
        <v>85</v>
      </c>
      <c r="Q25" s="25" t="s">
        <v>86</v>
      </c>
    </row>
    <row r="26" ht="28" customHeight="1" spans="1:17">
      <c r="A26" s="13">
        <v>22</v>
      </c>
      <c r="B26" s="31" t="s">
        <v>87</v>
      </c>
      <c r="C26" s="25" t="s">
        <v>88</v>
      </c>
      <c r="D26" s="25" t="s">
        <v>83</v>
      </c>
      <c r="E26" s="25">
        <v>1</v>
      </c>
      <c r="F26" s="25" t="s">
        <v>89</v>
      </c>
      <c r="G26" s="30">
        <v>50</v>
      </c>
      <c r="H26" s="30">
        <v>30</v>
      </c>
      <c r="I26" s="88">
        <v>10</v>
      </c>
      <c r="J26" s="88">
        <v>10</v>
      </c>
      <c r="K26" s="89">
        <v>10</v>
      </c>
      <c r="L26" s="89">
        <v>10</v>
      </c>
      <c r="M26" s="80">
        <f t="shared" si="3"/>
        <v>1</v>
      </c>
      <c r="N26" s="81" t="s">
        <v>34</v>
      </c>
      <c r="O26" s="82">
        <f t="shared" si="5"/>
        <v>0</v>
      </c>
      <c r="P26" s="25" t="s">
        <v>85</v>
      </c>
      <c r="Q26" s="25" t="s">
        <v>90</v>
      </c>
    </row>
    <row r="27" ht="28" customHeight="1" spans="1:17">
      <c r="A27" s="13">
        <v>23</v>
      </c>
      <c r="B27" s="18" t="s">
        <v>91</v>
      </c>
      <c r="C27" s="18"/>
      <c r="D27" s="20" t="s">
        <v>29</v>
      </c>
      <c r="E27" s="23"/>
      <c r="F27" s="23"/>
      <c r="G27" s="42">
        <f t="shared" ref="G27:L27" si="6">G28+G32+G36</f>
        <v>37753</v>
      </c>
      <c r="H27" s="42">
        <f t="shared" si="6"/>
        <v>3819</v>
      </c>
      <c r="I27" s="91">
        <f t="shared" si="6"/>
        <v>1129</v>
      </c>
      <c r="J27" s="91">
        <f t="shared" si="6"/>
        <v>1129</v>
      </c>
      <c r="K27" s="92">
        <f t="shared" si="6"/>
        <v>890.4963</v>
      </c>
      <c r="L27" s="92">
        <f t="shared" si="6"/>
        <v>890.4963</v>
      </c>
      <c r="M27" s="80">
        <f t="shared" si="3"/>
        <v>1</v>
      </c>
      <c r="N27" s="81" t="s">
        <v>34</v>
      </c>
      <c r="O27" s="82">
        <f t="shared" si="5"/>
        <v>0</v>
      </c>
      <c r="P27" s="23"/>
      <c r="Q27" s="23"/>
    </row>
    <row r="28" s="1" customFormat="1" ht="28" customHeight="1" spans="1:17">
      <c r="A28" s="13">
        <v>24</v>
      </c>
      <c r="B28" s="43" t="s">
        <v>92</v>
      </c>
      <c r="C28" s="23" t="s">
        <v>93</v>
      </c>
      <c r="D28" s="23" t="s">
        <v>83</v>
      </c>
      <c r="E28" s="23"/>
      <c r="F28" s="23"/>
      <c r="G28" s="44">
        <f>G29</f>
        <v>558</v>
      </c>
      <c r="H28" s="44">
        <f>H29</f>
        <v>173</v>
      </c>
      <c r="I28" s="23">
        <f>SUM(I29:I31)</f>
        <v>630</v>
      </c>
      <c r="J28" s="23">
        <f>SUM(J29:J31)</f>
        <v>630</v>
      </c>
      <c r="K28" s="93">
        <v>570</v>
      </c>
      <c r="L28" s="93">
        <f>SUM(L29:L31)</f>
        <v>570</v>
      </c>
      <c r="M28" s="80">
        <f t="shared" si="3"/>
        <v>1</v>
      </c>
      <c r="N28" s="81" t="s">
        <v>34</v>
      </c>
      <c r="O28" s="82">
        <f t="shared" si="5"/>
        <v>0</v>
      </c>
      <c r="P28" s="23" t="s">
        <v>94</v>
      </c>
      <c r="Q28" s="23" t="s">
        <v>94</v>
      </c>
    </row>
    <row r="29" ht="52" customHeight="1" spans="1:17">
      <c r="A29" s="13">
        <v>25</v>
      </c>
      <c r="B29" s="45" t="s">
        <v>95</v>
      </c>
      <c r="C29" s="20" t="s">
        <v>93</v>
      </c>
      <c r="D29" s="46" t="s">
        <v>96</v>
      </c>
      <c r="E29" s="47"/>
      <c r="F29" s="23" t="s">
        <v>97</v>
      </c>
      <c r="G29" s="48">
        <v>558</v>
      </c>
      <c r="H29" s="48">
        <v>173</v>
      </c>
      <c r="I29" s="84">
        <v>100</v>
      </c>
      <c r="J29" s="84">
        <v>100</v>
      </c>
      <c r="K29" s="79">
        <v>81</v>
      </c>
      <c r="L29" s="79">
        <v>81</v>
      </c>
      <c r="M29" s="80">
        <f t="shared" si="3"/>
        <v>1</v>
      </c>
      <c r="N29" s="81" t="s">
        <v>34</v>
      </c>
      <c r="O29" s="82">
        <f t="shared" si="5"/>
        <v>0</v>
      </c>
      <c r="P29" s="23" t="s">
        <v>94</v>
      </c>
      <c r="Q29" s="23" t="s">
        <v>94</v>
      </c>
    </row>
    <row r="30" ht="44" customHeight="1" spans="1:17">
      <c r="A30" s="13">
        <v>26</v>
      </c>
      <c r="B30" s="45" t="s">
        <v>98</v>
      </c>
      <c r="C30" s="20" t="s">
        <v>93</v>
      </c>
      <c r="D30" s="46" t="s">
        <v>99</v>
      </c>
      <c r="E30" s="47"/>
      <c r="F30" s="23" t="s">
        <v>100</v>
      </c>
      <c r="G30" s="49"/>
      <c r="H30" s="49"/>
      <c r="I30" s="84">
        <v>190</v>
      </c>
      <c r="J30" s="84">
        <v>190</v>
      </c>
      <c r="K30" s="79">
        <v>160</v>
      </c>
      <c r="L30" s="79">
        <v>160</v>
      </c>
      <c r="M30" s="80">
        <f t="shared" si="3"/>
        <v>1</v>
      </c>
      <c r="N30" s="81" t="s">
        <v>34</v>
      </c>
      <c r="O30" s="82">
        <f t="shared" si="5"/>
        <v>0</v>
      </c>
      <c r="P30" s="23" t="s">
        <v>94</v>
      </c>
      <c r="Q30" s="23" t="s">
        <v>94</v>
      </c>
    </row>
    <row r="31" ht="44" customHeight="1" spans="1:17">
      <c r="A31" s="13">
        <v>27</v>
      </c>
      <c r="B31" s="45" t="s">
        <v>101</v>
      </c>
      <c r="C31" s="20" t="s">
        <v>93</v>
      </c>
      <c r="D31" s="46" t="s">
        <v>102</v>
      </c>
      <c r="E31" s="47"/>
      <c r="F31" s="25" t="s">
        <v>103</v>
      </c>
      <c r="G31" s="50"/>
      <c r="H31" s="50"/>
      <c r="I31" s="88">
        <v>340</v>
      </c>
      <c r="J31" s="88">
        <v>340</v>
      </c>
      <c r="K31" s="89">
        <v>329</v>
      </c>
      <c r="L31" s="89">
        <v>329</v>
      </c>
      <c r="M31" s="80">
        <f t="shared" si="3"/>
        <v>1</v>
      </c>
      <c r="N31" s="81" t="s">
        <v>34</v>
      </c>
      <c r="O31" s="82">
        <f t="shared" si="5"/>
        <v>0</v>
      </c>
      <c r="P31" s="23" t="s">
        <v>94</v>
      </c>
      <c r="Q31" s="23" t="s">
        <v>94</v>
      </c>
    </row>
    <row r="32" ht="28" customHeight="1" spans="1:17">
      <c r="A32" s="13">
        <v>28</v>
      </c>
      <c r="B32" s="43" t="s">
        <v>104</v>
      </c>
      <c r="C32" s="23" t="s">
        <v>105</v>
      </c>
      <c r="D32" s="23" t="s">
        <v>83</v>
      </c>
      <c r="E32" s="23">
        <v>1</v>
      </c>
      <c r="F32" s="23" t="s">
        <v>106</v>
      </c>
      <c r="G32" s="24">
        <f>G33+G34+G57+G35</f>
        <v>34644</v>
      </c>
      <c r="H32" s="24">
        <f>H33+H34+H57+H35</f>
        <v>3249</v>
      </c>
      <c r="I32" s="23">
        <f>I33+I34+I35</f>
        <v>349</v>
      </c>
      <c r="J32" s="23">
        <f t="shared" ref="J32:L32" si="7">J33+J34+J35</f>
        <v>349</v>
      </c>
      <c r="K32" s="93">
        <f t="shared" si="7"/>
        <v>320.4963</v>
      </c>
      <c r="L32" s="93">
        <f t="shared" si="7"/>
        <v>320.4963</v>
      </c>
      <c r="M32" s="80">
        <f t="shared" si="3"/>
        <v>1</v>
      </c>
      <c r="N32" s="81" t="s">
        <v>34</v>
      </c>
      <c r="O32" s="82">
        <f t="shared" si="5"/>
        <v>0</v>
      </c>
      <c r="P32" s="23" t="s">
        <v>107</v>
      </c>
      <c r="Q32" s="23" t="s">
        <v>107</v>
      </c>
    </row>
    <row r="33" ht="28" customHeight="1" spans="1:17">
      <c r="A33" s="13">
        <v>29</v>
      </c>
      <c r="B33" s="51" t="s">
        <v>108</v>
      </c>
      <c r="C33" s="51" t="s">
        <v>109</v>
      </c>
      <c r="D33" s="20" t="s">
        <v>110</v>
      </c>
      <c r="E33" s="20">
        <v>1</v>
      </c>
      <c r="F33" s="23" t="s">
        <v>111</v>
      </c>
      <c r="G33" s="9">
        <v>1578</v>
      </c>
      <c r="H33" s="9">
        <v>112</v>
      </c>
      <c r="I33" s="84">
        <v>50</v>
      </c>
      <c r="J33" s="84">
        <v>50</v>
      </c>
      <c r="K33" s="79">
        <v>50</v>
      </c>
      <c r="L33" s="79">
        <v>50</v>
      </c>
      <c r="M33" s="80">
        <f t="shared" si="3"/>
        <v>1</v>
      </c>
      <c r="N33" s="81" t="s">
        <v>34</v>
      </c>
      <c r="O33" s="82">
        <f t="shared" si="5"/>
        <v>0</v>
      </c>
      <c r="P33" s="23" t="s">
        <v>107</v>
      </c>
      <c r="Q33" s="23" t="s">
        <v>107</v>
      </c>
    </row>
    <row r="34" ht="28" customHeight="1" spans="1:17">
      <c r="A34" s="13">
        <v>30</v>
      </c>
      <c r="B34" s="51" t="s">
        <v>112</v>
      </c>
      <c r="C34" s="51" t="s">
        <v>113</v>
      </c>
      <c r="D34" s="20" t="s">
        <v>110</v>
      </c>
      <c r="E34" s="20">
        <v>1</v>
      </c>
      <c r="F34" s="23" t="s">
        <v>114</v>
      </c>
      <c r="G34" s="9">
        <v>9469</v>
      </c>
      <c r="H34" s="9">
        <v>1442</v>
      </c>
      <c r="I34" s="84">
        <v>200</v>
      </c>
      <c r="J34" s="84">
        <v>200</v>
      </c>
      <c r="K34" s="79">
        <v>171.54</v>
      </c>
      <c r="L34" s="79">
        <v>171.54</v>
      </c>
      <c r="M34" s="80">
        <f t="shared" si="3"/>
        <v>1</v>
      </c>
      <c r="N34" s="81" t="s">
        <v>34</v>
      </c>
      <c r="O34" s="82">
        <f t="shared" si="5"/>
        <v>0</v>
      </c>
      <c r="P34" s="23" t="s">
        <v>107</v>
      </c>
      <c r="Q34" s="23" t="s">
        <v>107</v>
      </c>
    </row>
    <row r="35" ht="28" customHeight="1" spans="1:17">
      <c r="A35" s="13">
        <v>31</v>
      </c>
      <c r="B35" s="51" t="s">
        <v>115</v>
      </c>
      <c r="C35" s="51" t="s">
        <v>116</v>
      </c>
      <c r="D35" s="20" t="s">
        <v>110</v>
      </c>
      <c r="E35" s="20">
        <v>4</v>
      </c>
      <c r="F35" s="23" t="s">
        <v>117</v>
      </c>
      <c r="G35" s="9">
        <v>1500</v>
      </c>
      <c r="H35" s="9">
        <v>250</v>
      </c>
      <c r="I35" s="84">
        <v>99</v>
      </c>
      <c r="J35" s="84">
        <v>99</v>
      </c>
      <c r="K35" s="79">
        <v>98.9563</v>
      </c>
      <c r="L35" s="79">
        <v>98.9563</v>
      </c>
      <c r="M35" s="80">
        <f t="shared" si="3"/>
        <v>1</v>
      </c>
      <c r="N35" s="81" t="s">
        <v>34</v>
      </c>
      <c r="O35" s="82">
        <f t="shared" si="5"/>
        <v>0</v>
      </c>
      <c r="P35" s="23" t="s">
        <v>107</v>
      </c>
      <c r="Q35" s="23" t="s">
        <v>107</v>
      </c>
    </row>
    <row r="36" s="1" customFormat="1" ht="28" customHeight="1" spans="1:17">
      <c r="A36" s="13">
        <v>32</v>
      </c>
      <c r="B36" s="31" t="s">
        <v>118</v>
      </c>
      <c r="C36" s="25" t="s">
        <v>119</v>
      </c>
      <c r="D36" s="25" t="s">
        <v>83</v>
      </c>
      <c r="E36" s="52">
        <v>1</v>
      </c>
      <c r="F36" s="23" t="s">
        <v>120</v>
      </c>
      <c r="G36" s="53">
        <v>2551</v>
      </c>
      <c r="H36" s="53">
        <v>397</v>
      </c>
      <c r="I36" s="86">
        <f>I37+I38+I39+I40</f>
        <v>150</v>
      </c>
      <c r="J36" s="86">
        <f>J37+J38+J39+J40</f>
        <v>150</v>
      </c>
      <c r="K36" s="87"/>
      <c r="L36" s="87"/>
      <c r="M36" s="80">
        <v>0</v>
      </c>
      <c r="N36" s="81" t="s">
        <v>121</v>
      </c>
      <c r="O36" s="82">
        <f t="shared" si="5"/>
        <v>0</v>
      </c>
      <c r="P36" s="20" t="s">
        <v>122</v>
      </c>
      <c r="Q36" s="20" t="s">
        <v>122</v>
      </c>
    </row>
    <row r="37" s="1" customFormat="1" ht="28" customHeight="1" spans="1:17">
      <c r="A37" s="13">
        <v>33</v>
      </c>
      <c r="B37" s="20" t="s">
        <v>123</v>
      </c>
      <c r="C37" s="20" t="s">
        <v>124</v>
      </c>
      <c r="D37" s="20" t="s">
        <v>110</v>
      </c>
      <c r="E37" s="20">
        <v>1</v>
      </c>
      <c r="F37" s="20" t="s">
        <v>125</v>
      </c>
      <c r="G37" s="32">
        <v>2551</v>
      </c>
      <c r="H37" s="32">
        <v>397</v>
      </c>
      <c r="I37" s="84">
        <v>59</v>
      </c>
      <c r="J37" s="84">
        <v>59</v>
      </c>
      <c r="K37" s="79"/>
      <c r="L37" s="79"/>
      <c r="M37" s="80">
        <v>0</v>
      </c>
      <c r="N37" s="81" t="s">
        <v>126</v>
      </c>
      <c r="O37" s="82">
        <f t="shared" si="5"/>
        <v>0</v>
      </c>
      <c r="P37" s="20" t="s">
        <v>122</v>
      </c>
      <c r="Q37" s="20" t="s">
        <v>122</v>
      </c>
    </row>
    <row r="38" s="1" customFormat="1" ht="28" customHeight="1" spans="1:17">
      <c r="A38" s="13">
        <v>34</v>
      </c>
      <c r="B38" s="39" t="s">
        <v>127</v>
      </c>
      <c r="C38" s="20" t="s">
        <v>124</v>
      </c>
      <c r="D38" s="20" t="s">
        <v>128</v>
      </c>
      <c r="E38" s="20">
        <v>1</v>
      </c>
      <c r="F38" s="20" t="s">
        <v>129</v>
      </c>
      <c r="G38" s="38"/>
      <c r="H38" s="38"/>
      <c r="I38" s="84">
        <v>27</v>
      </c>
      <c r="J38" s="84">
        <v>27</v>
      </c>
      <c r="K38" s="79"/>
      <c r="L38" s="79"/>
      <c r="M38" s="80">
        <v>0</v>
      </c>
      <c r="N38" s="81" t="s">
        <v>126</v>
      </c>
      <c r="O38" s="82">
        <f t="shared" ref="O38:O69" si="8">K38-L38</f>
        <v>0</v>
      </c>
      <c r="P38" s="20" t="s">
        <v>122</v>
      </c>
      <c r="Q38" s="20" t="s">
        <v>122</v>
      </c>
    </row>
    <row r="39" s="1" customFormat="1" ht="28" customHeight="1" spans="1:17">
      <c r="A39" s="13">
        <v>35</v>
      </c>
      <c r="B39" s="39" t="s">
        <v>130</v>
      </c>
      <c r="C39" s="20" t="s">
        <v>124</v>
      </c>
      <c r="D39" s="20" t="s">
        <v>67</v>
      </c>
      <c r="E39" s="20">
        <v>1</v>
      </c>
      <c r="F39" s="20" t="s">
        <v>131</v>
      </c>
      <c r="G39" s="38"/>
      <c r="H39" s="38"/>
      <c r="I39" s="84">
        <v>14</v>
      </c>
      <c r="J39" s="84">
        <v>14</v>
      </c>
      <c r="K39" s="79"/>
      <c r="L39" s="79"/>
      <c r="M39" s="80">
        <v>0</v>
      </c>
      <c r="N39" s="81" t="s">
        <v>126</v>
      </c>
      <c r="O39" s="82">
        <f t="shared" si="8"/>
        <v>0</v>
      </c>
      <c r="P39" s="20" t="s">
        <v>122</v>
      </c>
      <c r="Q39" s="20" t="s">
        <v>122</v>
      </c>
    </row>
    <row r="40" s="1" customFormat="1" ht="28" customHeight="1" spans="1:17">
      <c r="A40" s="13">
        <v>36</v>
      </c>
      <c r="B40" s="39" t="s">
        <v>132</v>
      </c>
      <c r="C40" s="20" t="s">
        <v>124</v>
      </c>
      <c r="D40" s="20" t="s">
        <v>133</v>
      </c>
      <c r="E40" s="20">
        <v>1430</v>
      </c>
      <c r="F40" s="20" t="s">
        <v>134</v>
      </c>
      <c r="G40" s="40"/>
      <c r="H40" s="40"/>
      <c r="I40" s="84">
        <v>50</v>
      </c>
      <c r="J40" s="84">
        <v>50</v>
      </c>
      <c r="K40" s="79"/>
      <c r="L40" s="79"/>
      <c r="M40" s="80">
        <v>0</v>
      </c>
      <c r="N40" s="81" t="s">
        <v>126</v>
      </c>
      <c r="O40" s="82">
        <f t="shared" si="8"/>
        <v>0</v>
      </c>
      <c r="P40" s="20" t="s">
        <v>122</v>
      </c>
      <c r="Q40" s="20" t="s">
        <v>122</v>
      </c>
    </row>
    <row r="41" ht="28" customHeight="1" spans="1:17">
      <c r="A41" s="13">
        <v>37</v>
      </c>
      <c r="B41" s="18" t="s">
        <v>135</v>
      </c>
      <c r="C41" s="18"/>
      <c r="D41" s="20" t="s">
        <v>29</v>
      </c>
      <c r="E41" s="23"/>
      <c r="F41" s="23"/>
      <c r="G41" s="38">
        <v>159700</v>
      </c>
      <c r="H41" s="38">
        <v>26991</v>
      </c>
      <c r="I41" s="84">
        <v>760</v>
      </c>
      <c r="J41" s="84">
        <v>760</v>
      </c>
      <c r="K41" s="79">
        <v>770</v>
      </c>
      <c r="L41" s="79">
        <v>770</v>
      </c>
      <c r="M41" s="80">
        <f t="shared" ref="M41:M56" si="9">L41/K41*100%</f>
        <v>1</v>
      </c>
      <c r="N41" s="81" t="s">
        <v>34</v>
      </c>
      <c r="O41" s="82">
        <f t="shared" si="8"/>
        <v>0</v>
      </c>
      <c r="P41" s="23"/>
      <c r="Q41" s="23"/>
    </row>
    <row r="42" ht="28" customHeight="1" spans="1:17">
      <c r="A42" s="13">
        <v>38</v>
      </c>
      <c r="B42" s="22" t="s">
        <v>136</v>
      </c>
      <c r="C42" s="23" t="s">
        <v>47</v>
      </c>
      <c r="D42" s="23" t="s">
        <v>137</v>
      </c>
      <c r="E42" s="23">
        <v>16000</v>
      </c>
      <c r="F42" s="23" t="s">
        <v>138</v>
      </c>
      <c r="G42" s="38"/>
      <c r="H42" s="38"/>
      <c r="I42" s="84">
        <v>760</v>
      </c>
      <c r="J42" s="84">
        <v>760</v>
      </c>
      <c r="K42" s="79">
        <v>770</v>
      </c>
      <c r="L42" s="79">
        <v>770</v>
      </c>
      <c r="M42" s="80">
        <f t="shared" si="9"/>
        <v>1</v>
      </c>
      <c r="N42" s="81" t="s">
        <v>34</v>
      </c>
      <c r="O42" s="82">
        <f t="shared" si="8"/>
        <v>0</v>
      </c>
      <c r="P42" s="23" t="s">
        <v>35</v>
      </c>
      <c r="Q42" s="23" t="s">
        <v>35</v>
      </c>
    </row>
    <row r="43" ht="28" customHeight="1" spans="1:17">
      <c r="A43" s="13">
        <v>39</v>
      </c>
      <c r="B43" s="18" t="s">
        <v>139</v>
      </c>
      <c r="C43" s="18"/>
      <c r="D43" s="20" t="s">
        <v>29</v>
      </c>
      <c r="E43" s="23"/>
      <c r="F43" s="23"/>
      <c r="G43" s="38"/>
      <c r="H43" s="38"/>
      <c r="I43" s="91">
        <v>147</v>
      </c>
      <c r="J43" s="91">
        <v>147</v>
      </c>
      <c r="K43" s="92">
        <v>147</v>
      </c>
      <c r="L43" s="92">
        <v>147</v>
      </c>
      <c r="M43" s="80">
        <f t="shared" si="9"/>
        <v>1</v>
      </c>
      <c r="N43" s="81" t="s">
        <v>34</v>
      </c>
      <c r="O43" s="82">
        <f t="shared" si="8"/>
        <v>0</v>
      </c>
      <c r="P43" s="23"/>
      <c r="Q43" s="23"/>
    </row>
    <row r="44" ht="28" customHeight="1" spans="1:17">
      <c r="A44" s="13">
        <v>40</v>
      </c>
      <c r="B44" s="39" t="s">
        <v>140</v>
      </c>
      <c r="C44" s="20"/>
      <c r="D44" s="20"/>
      <c r="E44" s="20"/>
      <c r="F44" s="20"/>
      <c r="G44" s="38"/>
      <c r="H44" s="38"/>
      <c r="I44" s="91">
        <f>SUM(I45:I51)</f>
        <v>147</v>
      </c>
      <c r="J44" s="91">
        <f>SUM(J45:J51)</f>
        <v>147</v>
      </c>
      <c r="K44" s="92">
        <f>SUM(K45:K51)</f>
        <v>147</v>
      </c>
      <c r="L44" s="92">
        <f>SUM(L45:L51)</f>
        <v>147</v>
      </c>
      <c r="M44" s="80">
        <f t="shared" si="9"/>
        <v>1</v>
      </c>
      <c r="N44" s="81" t="s">
        <v>34</v>
      </c>
      <c r="O44" s="82">
        <f t="shared" si="8"/>
        <v>0</v>
      </c>
      <c r="P44" s="20"/>
      <c r="Q44" s="20"/>
    </row>
    <row r="45" ht="28" customHeight="1" spans="1:17">
      <c r="A45" s="13">
        <v>41</v>
      </c>
      <c r="B45" s="20" t="s">
        <v>141</v>
      </c>
      <c r="C45" s="20" t="s">
        <v>142</v>
      </c>
      <c r="D45" s="20" t="s">
        <v>83</v>
      </c>
      <c r="E45" s="20">
        <v>78</v>
      </c>
      <c r="F45" s="20" t="s">
        <v>143</v>
      </c>
      <c r="G45" s="38"/>
      <c r="H45" s="38"/>
      <c r="I45" s="84">
        <v>10</v>
      </c>
      <c r="J45" s="84">
        <v>10</v>
      </c>
      <c r="K45" s="79">
        <v>10</v>
      </c>
      <c r="L45" s="79">
        <v>10</v>
      </c>
      <c r="M45" s="80">
        <f t="shared" si="9"/>
        <v>1</v>
      </c>
      <c r="N45" s="81" t="s">
        <v>34</v>
      </c>
      <c r="O45" s="82">
        <f t="shared" si="8"/>
        <v>0</v>
      </c>
      <c r="P45" s="20" t="s">
        <v>144</v>
      </c>
      <c r="Q45" s="20" t="s">
        <v>144</v>
      </c>
    </row>
    <row r="46" ht="28" customHeight="1" spans="1:17">
      <c r="A46" s="13">
        <v>42</v>
      </c>
      <c r="B46" s="20" t="s">
        <v>145</v>
      </c>
      <c r="C46" s="20" t="s">
        <v>142</v>
      </c>
      <c r="D46" s="20" t="s">
        <v>83</v>
      </c>
      <c r="E46" s="20">
        <v>78</v>
      </c>
      <c r="F46" s="20" t="s">
        <v>146</v>
      </c>
      <c r="G46" s="38"/>
      <c r="H46" s="38"/>
      <c r="I46" s="84">
        <v>39</v>
      </c>
      <c r="J46" s="84">
        <v>39</v>
      </c>
      <c r="K46" s="79">
        <v>39</v>
      </c>
      <c r="L46" s="79">
        <v>39</v>
      </c>
      <c r="M46" s="80">
        <f t="shared" si="9"/>
        <v>1</v>
      </c>
      <c r="N46" s="81" t="s">
        <v>34</v>
      </c>
      <c r="O46" s="82">
        <f t="shared" si="8"/>
        <v>0</v>
      </c>
      <c r="P46" s="20" t="s">
        <v>144</v>
      </c>
      <c r="Q46" s="20" t="s">
        <v>144</v>
      </c>
    </row>
    <row r="47" ht="28" customHeight="1" spans="1:17">
      <c r="A47" s="13">
        <v>43</v>
      </c>
      <c r="B47" s="20" t="s">
        <v>147</v>
      </c>
      <c r="C47" s="20" t="s">
        <v>148</v>
      </c>
      <c r="D47" s="20" t="s">
        <v>83</v>
      </c>
      <c r="E47" s="20">
        <v>10</v>
      </c>
      <c r="F47" s="20" t="s">
        <v>149</v>
      </c>
      <c r="G47" s="38"/>
      <c r="H47" s="38"/>
      <c r="I47" s="84">
        <v>8</v>
      </c>
      <c r="J47" s="84">
        <v>8</v>
      </c>
      <c r="K47" s="79">
        <v>8</v>
      </c>
      <c r="L47" s="79">
        <v>8</v>
      </c>
      <c r="M47" s="80">
        <f t="shared" si="9"/>
        <v>1</v>
      </c>
      <c r="N47" s="81" t="s">
        <v>34</v>
      </c>
      <c r="O47" s="82">
        <f t="shared" si="8"/>
        <v>0</v>
      </c>
      <c r="P47" s="20" t="s">
        <v>144</v>
      </c>
      <c r="Q47" s="20" t="s">
        <v>144</v>
      </c>
    </row>
    <row r="48" ht="28" customHeight="1" spans="1:17">
      <c r="A48" s="13">
        <v>44</v>
      </c>
      <c r="B48" s="20" t="s">
        <v>150</v>
      </c>
      <c r="C48" s="20"/>
      <c r="D48" s="20" t="s">
        <v>83</v>
      </c>
      <c r="E48" s="20">
        <v>1</v>
      </c>
      <c r="F48" s="20" t="s">
        <v>151</v>
      </c>
      <c r="G48" s="38"/>
      <c r="H48" s="38"/>
      <c r="I48" s="84">
        <v>10</v>
      </c>
      <c r="J48" s="84">
        <v>10</v>
      </c>
      <c r="K48" s="79">
        <v>10</v>
      </c>
      <c r="L48" s="79">
        <v>10</v>
      </c>
      <c r="M48" s="80">
        <f t="shared" si="9"/>
        <v>1</v>
      </c>
      <c r="N48" s="81" t="s">
        <v>34</v>
      </c>
      <c r="O48" s="82">
        <f t="shared" si="8"/>
        <v>0</v>
      </c>
      <c r="P48" s="20" t="s">
        <v>144</v>
      </c>
      <c r="Q48" s="20" t="s">
        <v>144</v>
      </c>
    </row>
    <row r="49" ht="28" customHeight="1" spans="1:17">
      <c r="A49" s="13">
        <v>45</v>
      </c>
      <c r="B49" s="20" t="s">
        <v>152</v>
      </c>
      <c r="C49" s="20" t="s">
        <v>153</v>
      </c>
      <c r="D49" s="20" t="s">
        <v>83</v>
      </c>
      <c r="E49" s="20">
        <v>1</v>
      </c>
      <c r="F49" s="20" t="s">
        <v>154</v>
      </c>
      <c r="G49" s="38"/>
      <c r="H49" s="38"/>
      <c r="I49" s="84">
        <v>4</v>
      </c>
      <c r="J49" s="84">
        <v>4</v>
      </c>
      <c r="K49" s="79">
        <v>4</v>
      </c>
      <c r="L49" s="79">
        <v>4</v>
      </c>
      <c r="M49" s="80">
        <f t="shared" si="9"/>
        <v>1</v>
      </c>
      <c r="N49" s="81" t="s">
        <v>34</v>
      </c>
      <c r="O49" s="82">
        <f t="shared" si="8"/>
        <v>0</v>
      </c>
      <c r="P49" s="20" t="s">
        <v>144</v>
      </c>
      <c r="Q49" s="20" t="s">
        <v>144</v>
      </c>
    </row>
    <row r="50" ht="28" customHeight="1" spans="1:17">
      <c r="A50" s="13">
        <v>46</v>
      </c>
      <c r="B50" s="20" t="s">
        <v>155</v>
      </c>
      <c r="C50" s="20" t="s">
        <v>156</v>
      </c>
      <c r="D50" s="20" t="s">
        <v>110</v>
      </c>
      <c r="E50" s="20">
        <v>1</v>
      </c>
      <c r="F50" s="20" t="s">
        <v>157</v>
      </c>
      <c r="G50" s="38"/>
      <c r="H50" s="38"/>
      <c r="I50" s="84">
        <v>66</v>
      </c>
      <c r="J50" s="84">
        <v>66</v>
      </c>
      <c r="K50" s="79">
        <v>66</v>
      </c>
      <c r="L50" s="79">
        <v>66</v>
      </c>
      <c r="M50" s="80">
        <f t="shared" si="9"/>
        <v>1</v>
      </c>
      <c r="N50" s="81" t="s">
        <v>34</v>
      </c>
      <c r="O50" s="82">
        <f t="shared" si="8"/>
        <v>0</v>
      </c>
      <c r="P50" s="20" t="s">
        <v>144</v>
      </c>
      <c r="Q50" s="20" t="s">
        <v>144</v>
      </c>
    </row>
    <row r="51" ht="28" customHeight="1" spans="1:17">
      <c r="A51" s="13">
        <v>47</v>
      </c>
      <c r="B51" s="20" t="s">
        <v>158</v>
      </c>
      <c r="C51" s="20" t="s">
        <v>66</v>
      </c>
      <c r="D51" s="20" t="s">
        <v>110</v>
      </c>
      <c r="E51" s="20">
        <v>2</v>
      </c>
      <c r="F51" s="20" t="s">
        <v>159</v>
      </c>
      <c r="G51" s="40"/>
      <c r="H51" s="40"/>
      <c r="I51" s="84">
        <v>10</v>
      </c>
      <c r="J51" s="84">
        <v>10</v>
      </c>
      <c r="K51" s="79">
        <v>10</v>
      </c>
      <c r="L51" s="79">
        <v>10</v>
      </c>
      <c r="M51" s="80">
        <f t="shared" si="9"/>
        <v>1</v>
      </c>
      <c r="N51" s="81" t="s">
        <v>34</v>
      </c>
      <c r="O51" s="82">
        <f t="shared" si="8"/>
        <v>0</v>
      </c>
      <c r="P51" s="20" t="s">
        <v>144</v>
      </c>
      <c r="Q51" s="20" t="s">
        <v>144</v>
      </c>
    </row>
    <row r="52" ht="28" customHeight="1" spans="1:17">
      <c r="A52" s="13">
        <v>48</v>
      </c>
      <c r="B52" s="18" t="s">
        <v>160</v>
      </c>
      <c r="C52" s="18"/>
      <c r="D52" s="14" t="s">
        <v>27</v>
      </c>
      <c r="E52" s="15"/>
      <c r="F52" s="16"/>
      <c r="G52" s="17">
        <f>G53+G73+G100+G106+G183+G188</f>
        <v>410376</v>
      </c>
      <c r="H52" s="17">
        <f>H53+H73+H100+H106</f>
        <v>67593</v>
      </c>
      <c r="I52" s="78">
        <f>I53+I73+I100+I106+I183+I188</f>
        <v>6671</v>
      </c>
      <c r="J52" s="78">
        <f>J53+J73+J100+J106+J183+J188</f>
        <v>6671</v>
      </c>
      <c r="K52" s="79">
        <f>K53+K73+K100+K106</f>
        <v>4686.752991</v>
      </c>
      <c r="L52" s="79">
        <f>L53+L73+L100+L106</f>
        <v>4496.792291</v>
      </c>
      <c r="M52" s="80">
        <f t="shared" si="9"/>
        <v>0.959468591503588</v>
      </c>
      <c r="N52" s="81" t="s">
        <v>34</v>
      </c>
      <c r="O52" s="82">
        <f t="shared" si="8"/>
        <v>189.960700000001</v>
      </c>
      <c r="P52" s="23"/>
      <c r="Q52" s="23"/>
    </row>
    <row r="53" ht="28" customHeight="1" spans="1:17">
      <c r="A53" s="13">
        <v>49</v>
      </c>
      <c r="B53" s="18" t="s">
        <v>161</v>
      </c>
      <c r="C53" s="18"/>
      <c r="D53" s="14" t="s">
        <v>29</v>
      </c>
      <c r="E53" s="15"/>
      <c r="F53" s="16"/>
      <c r="G53" s="17">
        <f>G54+G55+G58+G66+G70+G56</f>
        <v>30320</v>
      </c>
      <c r="H53" s="17">
        <f>H54+H55+H58+H66+H70+H56</f>
        <v>3837</v>
      </c>
      <c r="I53" s="78">
        <f>I54+I55+I58+I66+I70+I56+I57</f>
        <v>2462.5</v>
      </c>
      <c r="J53" s="78">
        <f t="shared" ref="J53:L53" si="10">J54+J55+J58+J66+J70+J56+J57</f>
        <v>2462.5</v>
      </c>
      <c r="K53" s="79">
        <f t="shared" si="10"/>
        <v>1512.855891</v>
      </c>
      <c r="L53" s="79">
        <f t="shared" si="10"/>
        <v>1512.855891</v>
      </c>
      <c r="M53" s="80">
        <f t="shared" si="9"/>
        <v>1</v>
      </c>
      <c r="N53" s="81" t="s">
        <v>34</v>
      </c>
      <c r="O53" s="82">
        <f t="shared" si="8"/>
        <v>0</v>
      </c>
      <c r="P53" s="23"/>
      <c r="Q53" s="23"/>
    </row>
    <row r="54" ht="28" customHeight="1" spans="1:17">
      <c r="A54" s="13">
        <v>50</v>
      </c>
      <c r="B54" s="54" t="s">
        <v>162</v>
      </c>
      <c r="C54" s="54" t="s">
        <v>163</v>
      </c>
      <c r="D54" s="54" t="s">
        <v>164</v>
      </c>
      <c r="E54" s="54">
        <v>13.71</v>
      </c>
      <c r="F54" s="51" t="s">
        <v>165</v>
      </c>
      <c r="G54" s="55">
        <v>22000</v>
      </c>
      <c r="H54" s="55">
        <v>2000</v>
      </c>
      <c r="I54" s="82">
        <v>500</v>
      </c>
      <c r="J54" s="82">
        <v>500</v>
      </c>
      <c r="K54" s="90">
        <v>500</v>
      </c>
      <c r="L54" s="90">
        <v>500</v>
      </c>
      <c r="M54" s="80">
        <f t="shared" si="9"/>
        <v>1</v>
      </c>
      <c r="N54" s="81" t="s">
        <v>34</v>
      </c>
      <c r="O54" s="82">
        <f t="shared" si="8"/>
        <v>0</v>
      </c>
      <c r="P54" s="54" t="s">
        <v>166</v>
      </c>
      <c r="Q54" s="54" t="s">
        <v>167</v>
      </c>
    </row>
    <row r="55" ht="28" customHeight="1" spans="1:17">
      <c r="A55" s="13">
        <v>51</v>
      </c>
      <c r="B55" s="56" t="s">
        <v>168</v>
      </c>
      <c r="C55" s="22" t="s">
        <v>169</v>
      </c>
      <c r="D55" s="57" t="s">
        <v>128</v>
      </c>
      <c r="E55" s="57">
        <v>1</v>
      </c>
      <c r="F55" s="57" t="s">
        <v>170</v>
      </c>
      <c r="G55" s="55">
        <v>1500</v>
      </c>
      <c r="H55" s="55">
        <v>250</v>
      </c>
      <c r="I55" s="88">
        <v>168</v>
      </c>
      <c r="J55" s="88">
        <v>168</v>
      </c>
      <c r="K55" s="94">
        <v>145.855891</v>
      </c>
      <c r="L55" s="94">
        <v>145.855891</v>
      </c>
      <c r="M55" s="80">
        <f t="shared" si="9"/>
        <v>1</v>
      </c>
      <c r="N55" s="81" t="s">
        <v>34</v>
      </c>
      <c r="O55" s="82">
        <f t="shared" si="8"/>
        <v>0</v>
      </c>
      <c r="P55" s="54" t="s">
        <v>166</v>
      </c>
      <c r="Q55" s="54" t="s">
        <v>166</v>
      </c>
    </row>
    <row r="56" ht="28" customHeight="1" spans="1:17">
      <c r="A56" s="13">
        <v>52</v>
      </c>
      <c r="B56" s="21" t="s">
        <v>171</v>
      </c>
      <c r="C56" s="22" t="s">
        <v>172</v>
      </c>
      <c r="D56" s="57" t="s">
        <v>110</v>
      </c>
      <c r="E56" s="57">
        <v>1</v>
      </c>
      <c r="F56" s="57" t="s">
        <v>173</v>
      </c>
      <c r="G56" s="55">
        <v>220</v>
      </c>
      <c r="H56" s="55">
        <v>28</v>
      </c>
      <c r="I56" s="88">
        <v>50</v>
      </c>
      <c r="J56" s="88">
        <v>50</v>
      </c>
      <c r="K56" s="89">
        <v>50</v>
      </c>
      <c r="L56" s="89">
        <v>50</v>
      </c>
      <c r="M56" s="80">
        <f t="shared" si="9"/>
        <v>1</v>
      </c>
      <c r="N56" s="81" t="s">
        <v>34</v>
      </c>
      <c r="O56" s="82">
        <f t="shared" si="8"/>
        <v>0</v>
      </c>
      <c r="P56" s="54" t="s">
        <v>166</v>
      </c>
      <c r="Q56" s="54" t="s">
        <v>166</v>
      </c>
    </row>
    <row r="57" s="1" customFormat="1" ht="36" customHeight="1" spans="1:17">
      <c r="A57" s="13">
        <v>53</v>
      </c>
      <c r="B57" s="58" t="s">
        <v>174</v>
      </c>
      <c r="C57" s="58" t="s">
        <v>175</v>
      </c>
      <c r="D57" s="34" t="s">
        <v>110</v>
      </c>
      <c r="E57" s="20">
        <v>5</v>
      </c>
      <c r="F57" s="20" t="s">
        <v>176</v>
      </c>
      <c r="G57" s="59">
        <v>22097</v>
      </c>
      <c r="H57" s="59">
        <v>1445</v>
      </c>
      <c r="I57" s="95">
        <v>227.5</v>
      </c>
      <c r="J57" s="95">
        <v>227.5</v>
      </c>
      <c r="K57" s="96"/>
      <c r="L57" s="96"/>
      <c r="M57" s="80">
        <v>0</v>
      </c>
      <c r="N57" s="81" t="s">
        <v>126</v>
      </c>
      <c r="O57" s="82">
        <f t="shared" si="8"/>
        <v>0</v>
      </c>
      <c r="P57" s="23" t="s">
        <v>107</v>
      </c>
      <c r="Q57" s="23" t="s">
        <v>107</v>
      </c>
    </row>
    <row r="58" ht="28" customHeight="1" spans="1:17">
      <c r="A58" s="13">
        <v>54</v>
      </c>
      <c r="B58" s="43" t="s">
        <v>177</v>
      </c>
      <c r="C58" s="43"/>
      <c r="D58" s="23"/>
      <c r="E58" s="23"/>
      <c r="F58" s="22"/>
      <c r="G58" s="60">
        <f>SUM(G59:G65)</f>
        <v>5171</v>
      </c>
      <c r="H58" s="60">
        <f>SUM(H59:H65)</f>
        <v>1185</v>
      </c>
      <c r="I58" s="78">
        <v>350</v>
      </c>
      <c r="J58" s="78">
        <v>350</v>
      </c>
      <c r="K58" s="79">
        <v>350</v>
      </c>
      <c r="L58" s="79">
        <v>350</v>
      </c>
      <c r="M58" s="80">
        <f t="shared" ref="M58:M70" si="11">L58/K58*100%</f>
        <v>1</v>
      </c>
      <c r="N58" s="81" t="s">
        <v>34</v>
      </c>
      <c r="O58" s="82">
        <f t="shared" si="8"/>
        <v>0</v>
      </c>
      <c r="P58" s="54" t="s">
        <v>166</v>
      </c>
      <c r="Q58" s="54" t="s">
        <v>166</v>
      </c>
    </row>
    <row r="59" ht="28" customHeight="1" spans="1:17">
      <c r="A59" s="13">
        <v>55</v>
      </c>
      <c r="B59" s="22" t="s">
        <v>178</v>
      </c>
      <c r="C59" s="61" t="s">
        <v>179</v>
      </c>
      <c r="D59" s="54" t="s">
        <v>164</v>
      </c>
      <c r="E59" s="54">
        <v>0.5</v>
      </c>
      <c r="F59" s="22" t="s">
        <v>180</v>
      </c>
      <c r="G59" s="62">
        <v>1503</v>
      </c>
      <c r="H59" s="63">
        <v>380</v>
      </c>
      <c r="I59" s="97">
        <v>2.85</v>
      </c>
      <c r="J59" s="97">
        <v>2.85</v>
      </c>
      <c r="K59" s="97">
        <v>2.85</v>
      </c>
      <c r="L59" s="97">
        <v>2.85</v>
      </c>
      <c r="M59" s="80">
        <f t="shared" si="11"/>
        <v>1</v>
      </c>
      <c r="N59" s="81" t="s">
        <v>34</v>
      </c>
      <c r="O59" s="82">
        <f t="shared" si="8"/>
        <v>0</v>
      </c>
      <c r="P59" s="54" t="s">
        <v>166</v>
      </c>
      <c r="Q59" s="54" t="s">
        <v>166</v>
      </c>
    </row>
    <row r="60" ht="28" customHeight="1" spans="1:17">
      <c r="A60" s="13">
        <v>56</v>
      </c>
      <c r="B60" s="22" t="s">
        <v>181</v>
      </c>
      <c r="C60" s="61" t="s">
        <v>182</v>
      </c>
      <c r="D60" s="54" t="s">
        <v>164</v>
      </c>
      <c r="E60" s="54">
        <v>10.6</v>
      </c>
      <c r="F60" s="22" t="s">
        <v>180</v>
      </c>
      <c r="G60" s="62">
        <v>650</v>
      </c>
      <c r="H60" s="64">
        <v>250</v>
      </c>
      <c r="I60" s="97">
        <v>60.42</v>
      </c>
      <c r="J60" s="97">
        <v>60.42</v>
      </c>
      <c r="K60" s="97">
        <v>60.42</v>
      </c>
      <c r="L60" s="97">
        <v>60.42</v>
      </c>
      <c r="M60" s="80">
        <f t="shared" si="11"/>
        <v>1</v>
      </c>
      <c r="N60" s="81" t="s">
        <v>34</v>
      </c>
      <c r="O60" s="82">
        <f t="shared" si="8"/>
        <v>0</v>
      </c>
      <c r="P60" s="54" t="s">
        <v>166</v>
      </c>
      <c r="Q60" s="54" t="s">
        <v>166</v>
      </c>
    </row>
    <row r="61" ht="28" customHeight="1" spans="1:17">
      <c r="A61" s="13">
        <v>57</v>
      </c>
      <c r="B61" s="22" t="s">
        <v>183</v>
      </c>
      <c r="C61" s="61" t="s">
        <v>184</v>
      </c>
      <c r="D61" s="54" t="s">
        <v>164</v>
      </c>
      <c r="E61" s="54">
        <v>7.8</v>
      </c>
      <c r="F61" s="22" t="s">
        <v>180</v>
      </c>
      <c r="G61" s="62">
        <v>800</v>
      </c>
      <c r="H61" s="62">
        <v>110</v>
      </c>
      <c r="I61" s="97">
        <v>44.46</v>
      </c>
      <c r="J61" s="97">
        <v>44.46</v>
      </c>
      <c r="K61" s="97">
        <v>44.46</v>
      </c>
      <c r="L61" s="97">
        <v>44.46</v>
      </c>
      <c r="M61" s="80">
        <f t="shared" si="11"/>
        <v>1</v>
      </c>
      <c r="N61" s="81" t="s">
        <v>34</v>
      </c>
      <c r="O61" s="82">
        <f t="shared" si="8"/>
        <v>0</v>
      </c>
      <c r="P61" s="54" t="s">
        <v>166</v>
      </c>
      <c r="Q61" s="54" t="s">
        <v>166</v>
      </c>
    </row>
    <row r="62" ht="28" customHeight="1" spans="1:17">
      <c r="A62" s="13">
        <v>58</v>
      </c>
      <c r="B62" s="22" t="s">
        <v>185</v>
      </c>
      <c r="C62" s="61" t="s">
        <v>186</v>
      </c>
      <c r="D62" s="54" t="s">
        <v>164</v>
      </c>
      <c r="E62" s="54">
        <v>18.4</v>
      </c>
      <c r="F62" s="22" t="s">
        <v>180</v>
      </c>
      <c r="G62" s="62">
        <v>468</v>
      </c>
      <c r="H62" s="62">
        <v>106</v>
      </c>
      <c r="I62" s="97">
        <v>104.89</v>
      </c>
      <c r="J62" s="97">
        <v>104.89</v>
      </c>
      <c r="K62" s="97">
        <v>104.89</v>
      </c>
      <c r="L62" s="97">
        <v>104.89</v>
      </c>
      <c r="M62" s="80">
        <f t="shared" si="11"/>
        <v>1</v>
      </c>
      <c r="N62" s="81" t="s">
        <v>34</v>
      </c>
      <c r="O62" s="82">
        <f t="shared" si="8"/>
        <v>0</v>
      </c>
      <c r="P62" s="54" t="s">
        <v>166</v>
      </c>
      <c r="Q62" s="54" t="s">
        <v>166</v>
      </c>
    </row>
    <row r="63" ht="28" customHeight="1" spans="1:17">
      <c r="A63" s="13">
        <v>59</v>
      </c>
      <c r="B63" s="22" t="s">
        <v>187</v>
      </c>
      <c r="C63" s="61" t="s">
        <v>188</v>
      </c>
      <c r="D63" s="54" t="s">
        <v>164</v>
      </c>
      <c r="E63" s="54">
        <v>7.4</v>
      </c>
      <c r="F63" s="22" t="s">
        <v>180</v>
      </c>
      <c r="G63" s="62">
        <v>500</v>
      </c>
      <c r="H63" s="62">
        <v>150</v>
      </c>
      <c r="I63" s="97">
        <v>42.18</v>
      </c>
      <c r="J63" s="97">
        <v>42.18</v>
      </c>
      <c r="K63" s="97">
        <v>42.18</v>
      </c>
      <c r="L63" s="97">
        <v>42.18</v>
      </c>
      <c r="M63" s="80">
        <f t="shared" si="11"/>
        <v>1</v>
      </c>
      <c r="N63" s="81" t="s">
        <v>34</v>
      </c>
      <c r="O63" s="82">
        <f t="shared" si="8"/>
        <v>0</v>
      </c>
      <c r="P63" s="54" t="s">
        <v>166</v>
      </c>
      <c r="Q63" s="54" t="s">
        <v>166</v>
      </c>
    </row>
    <row r="64" ht="28" customHeight="1" spans="1:17">
      <c r="A64" s="13">
        <v>60</v>
      </c>
      <c r="B64" s="22" t="s">
        <v>189</v>
      </c>
      <c r="C64" s="61" t="s">
        <v>190</v>
      </c>
      <c r="D64" s="54" t="s">
        <v>164</v>
      </c>
      <c r="E64" s="54">
        <v>11.2</v>
      </c>
      <c r="F64" s="22" t="s">
        <v>180</v>
      </c>
      <c r="G64" s="62">
        <v>600</v>
      </c>
      <c r="H64" s="62">
        <v>166</v>
      </c>
      <c r="I64" s="97">
        <v>63.84</v>
      </c>
      <c r="J64" s="97">
        <v>63.84</v>
      </c>
      <c r="K64" s="97">
        <v>63.84</v>
      </c>
      <c r="L64" s="97">
        <v>63.84</v>
      </c>
      <c r="M64" s="80">
        <f t="shared" si="11"/>
        <v>1</v>
      </c>
      <c r="N64" s="81" t="s">
        <v>34</v>
      </c>
      <c r="O64" s="82">
        <f t="shared" si="8"/>
        <v>0</v>
      </c>
      <c r="P64" s="54" t="s">
        <v>166</v>
      </c>
      <c r="Q64" s="54" t="s">
        <v>166</v>
      </c>
    </row>
    <row r="65" ht="28" customHeight="1" spans="1:17">
      <c r="A65" s="13">
        <v>61</v>
      </c>
      <c r="B65" s="22" t="s">
        <v>191</v>
      </c>
      <c r="C65" s="61" t="s">
        <v>192</v>
      </c>
      <c r="D65" s="54" t="s">
        <v>164</v>
      </c>
      <c r="E65" s="54">
        <v>5.5</v>
      </c>
      <c r="F65" s="22" t="s">
        <v>180</v>
      </c>
      <c r="G65" s="62">
        <v>650</v>
      </c>
      <c r="H65" s="62">
        <v>23</v>
      </c>
      <c r="I65" s="97">
        <v>31.35</v>
      </c>
      <c r="J65" s="97">
        <v>31.35</v>
      </c>
      <c r="K65" s="97">
        <v>31.35</v>
      </c>
      <c r="L65" s="97">
        <v>31.35</v>
      </c>
      <c r="M65" s="80">
        <f t="shared" si="11"/>
        <v>1</v>
      </c>
      <c r="N65" s="81" t="s">
        <v>34</v>
      </c>
      <c r="O65" s="82">
        <f t="shared" si="8"/>
        <v>0</v>
      </c>
      <c r="P65" s="54" t="s">
        <v>166</v>
      </c>
      <c r="Q65" s="54" t="s">
        <v>166</v>
      </c>
    </row>
    <row r="66" ht="28" customHeight="1" spans="1:17">
      <c r="A66" s="13">
        <v>62</v>
      </c>
      <c r="B66" s="43" t="s">
        <v>193</v>
      </c>
      <c r="C66" s="43"/>
      <c r="D66" s="23"/>
      <c r="E66" s="23"/>
      <c r="F66" s="22"/>
      <c r="G66" s="100">
        <f t="shared" ref="G66:L66" si="12">SUM(G67:G69)</f>
        <v>1429</v>
      </c>
      <c r="H66" s="100">
        <f t="shared" si="12"/>
        <v>374</v>
      </c>
      <c r="I66" s="84">
        <f t="shared" si="12"/>
        <v>67</v>
      </c>
      <c r="J66" s="84">
        <f t="shared" si="12"/>
        <v>67</v>
      </c>
      <c r="K66" s="79">
        <f t="shared" si="12"/>
        <v>67</v>
      </c>
      <c r="L66" s="79">
        <f t="shared" si="12"/>
        <v>67</v>
      </c>
      <c r="M66" s="80">
        <f t="shared" si="11"/>
        <v>1</v>
      </c>
      <c r="N66" s="81" t="s">
        <v>34</v>
      </c>
      <c r="O66" s="82">
        <f t="shared" si="8"/>
        <v>0</v>
      </c>
      <c r="P66" s="54"/>
      <c r="Q66" s="54"/>
    </row>
    <row r="67" ht="28" customHeight="1" spans="1:17">
      <c r="A67" s="13">
        <v>63</v>
      </c>
      <c r="B67" s="43" t="s">
        <v>194</v>
      </c>
      <c r="C67" s="23" t="s">
        <v>195</v>
      </c>
      <c r="D67" s="57" t="s">
        <v>128</v>
      </c>
      <c r="E67" s="57">
        <v>1</v>
      </c>
      <c r="F67" s="22" t="s">
        <v>196</v>
      </c>
      <c r="G67" s="24">
        <v>481</v>
      </c>
      <c r="H67" s="24">
        <v>117</v>
      </c>
      <c r="I67" s="84">
        <v>20</v>
      </c>
      <c r="J67" s="84">
        <v>20</v>
      </c>
      <c r="K67" s="79">
        <v>20</v>
      </c>
      <c r="L67" s="79">
        <v>20</v>
      </c>
      <c r="M67" s="80">
        <f t="shared" si="11"/>
        <v>1</v>
      </c>
      <c r="N67" s="81" t="s">
        <v>34</v>
      </c>
      <c r="O67" s="82">
        <f t="shared" si="8"/>
        <v>0</v>
      </c>
      <c r="P67" s="54" t="s">
        <v>35</v>
      </c>
      <c r="Q67" s="54" t="s">
        <v>35</v>
      </c>
    </row>
    <row r="68" ht="28" customHeight="1" spans="1:17">
      <c r="A68" s="13">
        <v>64</v>
      </c>
      <c r="B68" s="43" t="s">
        <v>197</v>
      </c>
      <c r="C68" s="23" t="s">
        <v>198</v>
      </c>
      <c r="D68" s="54" t="s">
        <v>199</v>
      </c>
      <c r="E68" s="23">
        <v>2</v>
      </c>
      <c r="F68" s="22" t="s">
        <v>200</v>
      </c>
      <c r="G68" s="24">
        <v>350</v>
      </c>
      <c r="H68" s="24">
        <v>150</v>
      </c>
      <c r="I68" s="84">
        <v>27</v>
      </c>
      <c r="J68" s="84">
        <v>27</v>
      </c>
      <c r="K68" s="79">
        <v>27</v>
      </c>
      <c r="L68" s="79">
        <v>27</v>
      </c>
      <c r="M68" s="80">
        <f t="shared" si="11"/>
        <v>1</v>
      </c>
      <c r="N68" s="81" t="s">
        <v>34</v>
      </c>
      <c r="O68" s="82">
        <f t="shared" si="8"/>
        <v>0</v>
      </c>
      <c r="P68" s="54" t="s">
        <v>35</v>
      </c>
      <c r="Q68" s="54" t="s">
        <v>35</v>
      </c>
    </row>
    <row r="69" ht="28" customHeight="1" spans="1:17">
      <c r="A69" s="13">
        <v>65</v>
      </c>
      <c r="B69" s="43" t="s">
        <v>201</v>
      </c>
      <c r="C69" s="54" t="s">
        <v>202</v>
      </c>
      <c r="D69" s="23" t="s">
        <v>110</v>
      </c>
      <c r="E69" s="23">
        <v>1</v>
      </c>
      <c r="F69" s="22" t="s">
        <v>203</v>
      </c>
      <c r="G69" s="24">
        <v>598</v>
      </c>
      <c r="H69" s="24">
        <v>107</v>
      </c>
      <c r="I69" s="84">
        <v>20</v>
      </c>
      <c r="J69" s="84">
        <v>20</v>
      </c>
      <c r="K69" s="79">
        <v>20</v>
      </c>
      <c r="L69" s="79">
        <v>20</v>
      </c>
      <c r="M69" s="80">
        <f t="shared" si="11"/>
        <v>1</v>
      </c>
      <c r="N69" s="81" t="s">
        <v>34</v>
      </c>
      <c r="O69" s="82">
        <f t="shared" si="8"/>
        <v>0</v>
      </c>
      <c r="P69" s="54" t="s">
        <v>35</v>
      </c>
      <c r="Q69" s="54" t="s">
        <v>35</v>
      </c>
    </row>
    <row r="70" ht="28" customHeight="1" spans="1:17">
      <c r="A70" s="13">
        <v>66</v>
      </c>
      <c r="B70" s="101" t="s">
        <v>204</v>
      </c>
      <c r="C70" s="102"/>
      <c r="D70" s="103"/>
      <c r="E70" s="23"/>
      <c r="F70" s="22"/>
      <c r="G70" s="24"/>
      <c r="H70" s="24"/>
      <c r="I70" s="142">
        <f>I71+I72</f>
        <v>1100</v>
      </c>
      <c r="J70" s="142">
        <f>J71+J72</f>
        <v>1100</v>
      </c>
      <c r="K70" s="143">
        <f>K71+K72</f>
        <v>400</v>
      </c>
      <c r="L70" s="143">
        <f>L71+L72</f>
        <v>400</v>
      </c>
      <c r="M70" s="80">
        <f t="shared" si="11"/>
        <v>1</v>
      </c>
      <c r="N70" s="81" t="s">
        <v>34</v>
      </c>
      <c r="O70" s="82">
        <f t="shared" ref="O70:O101" si="13">K70-L70</f>
        <v>0</v>
      </c>
      <c r="P70" s="54"/>
      <c r="Q70" s="54"/>
    </row>
    <row r="71" s="1" customFormat="1" ht="28" customHeight="1" spans="1:17">
      <c r="A71" s="13">
        <v>67</v>
      </c>
      <c r="B71" s="27" t="s">
        <v>205</v>
      </c>
      <c r="C71" s="28"/>
      <c r="D71" s="54" t="s">
        <v>199</v>
      </c>
      <c r="E71" s="23">
        <v>32</v>
      </c>
      <c r="F71" s="22" t="s">
        <v>206</v>
      </c>
      <c r="G71" s="24">
        <v>20000</v>
      </c>
      <c r="H71" s="24">
        <v>2000</v>
      </c>
      <c r="I71" s="144">
        <v>500</v>
      </c>
      <c r="J71" s="144">
        <v>500</v>
      </c>
      <c r="K71" s="79"/>
      <c r="L71" s="79"/>
      <c r="M71" s="80">
        <v>0</v>
      </c>
      <c r="N71" s="81" t="s">
        <v>34</v>
      </c>
      <c r="O71" s="82">
        <f t="shared" si="13"/>
        <v>0</v>
      </c>
      <c r="P71" s="54" t="s">
        <v>207</v>
      </c>
      <c r="Q71" s="54" t="s">
        <v>207</v>
      </c>
    </row>
    <row r="72" ht="28" customHeight="1" spans="1:17">
      <c r="A72" s="13">
        <v>68</v>
      </c>
      <c r="B72" s="27" t="s">
        <v>208</v>
      </c>
      <c r="C72" s="28"/>
      <c r="D72" s="54" t="s">
        <v>199</v>
      </c>
      <c r="E72" s="23">
        <v>4.2</v>
      </c>
      <c r="F72" s="22" t="s">
        <v>206</v>
      </c>
      <c r="G72" s="24">
        <v>3000</v>
      </c>
      <c r="H72" s="24">
        <v>300</v>
      </c>
      <c r="I72" s="144">
        <v>600</v>
      </c>
      <c r="J72" s="144">
        <v>600</v>
      </c>
      <c r="K72" s="79">
        <v>400</v>
      </c>
      <c r="L72" s="79">
        <v>400</v>
      </c>
      <c r="M72" s="80">
        <f t="shared" ref="M72:M92" si="14">L72/K72*100%</f>
        <v>1</v>
      </c>
      <c r="N72" s="81" t="s">
        <v>34</v>
      </c>
      <c r="O72" s="82">
        <f t="shared" si="13"/>
        <v>0</v>
      </c>
      <c r="P72" s="54" t="s">
        <v>207</v>
      </c>
      <c r="Q72" s="54" t="s">
        <v>209</v>
      </c>
    </row>
    <row r="73" ht="28" customHeight="1" spans="1:17">
      <c r="A73" s="13">
        <v>69</v>
      </c>
      <c r="B73" s="18" t="s">
        <v>210</v>
      </c>
      <c r="C73" s="18"/>
      <c r="D73" s="46" t="s">
        <v>29</v>
      </c>
      <c r="E73" s="47"/>
      <c r="F73" s="20"/>
      <c r="G73" s="104">
        <f t="shared" ref="G73:L73" si="15">G74</f>
        <v>185666</v>
      </c>
      <c r="H73" s="104">
        <f t="shared" si="15"/>
        <v>31171</v>
      </c>
      <c r="I73" s="84">
        <f t="shared" si="15"/>
        <v>1045</v>
      </c>
      <c r="J73" s="84">
        <f t="shared" si="15"/>
        <v>1045</v>
      </c>
      <c r="K73" s="79">
        <f t="shared" si="15"/>
        <v>1001</v>
      </c>
      <c r="L73" s="79">
        <f t="shared" si="15"/>
        <v>1001</v>
      </c>
      <c r="M73" s="80">
        <f t="shared" si="14"/>
        <v>1</v>
      </c>
      <c r="N73" s="81" t="s">
        <v>34</v>
      </c>
      <c r="O73" s="82">
        <f t="shared" si="13"/>
        <v>0</v>
      </c>
      <c r="P73" s="23"/>
      <c r="Q73" s="23"/>
    </row>
    <row r="74" ht="28" customHeight="1" spans="1:17">
      <c r="A74" s="13">
        <v>70</v>
      </c>
      <c r="B74" s="18" t="s">
        <v>211</v>
      </c>
      <c r="C74" s="18"/>
      <c r="D74" s="14" t="s">
        <v>212</v>
      </c>
      <c r="E74" s="16"/>
      <c r="F74" s="84"/>
      <c r="G74" s="105">
        <f t="shared" ref="G74:L74" si="16">G75+G85+G87+G89+G92+G98</f>
        <v>185666</v>
      </c>
      <c r="H74" s="105">
        <f t="shared" si="16"/>
        <v>31171</v>
      </c>
      <c r="I74" s="145">
        <f t="shared" si="16"/>
        <v>1045</v>
      </c>
      <c r="J74" s="145">
        <f t="shared" si="16"/>
        <v>1045</v>
      </c>
      <c r="K74" s="79">
        <f t="shared" si="16"/>
        <v>1001</v>
      </c>
      <c r="L74" s="79">
        <f t="shared" si="16"/>
        <v>1001</v>
      </c>
      <c r="M74" s="80">
        <f t="shared" si="14"/>
        <v>1</v>
      </c>
      <c r="N74" s="81" t="s">
        <v>34</v>
      </c>
      <c r="O74" s="82">
        <f t="shared" si="13"/>
        <v>0</v>
      </c>
      <c r="P74" s="91"/>
      <c r="Q74" s="91"/>
    </row>
    <row r="75" ht="28" customHeight="1" spans="1:17">
      <c r="A75" s="13">
        <v>71</v>
      </c>
      <c r="B75" s="106" t="s">
        <v>213</v>
      </c>
      <c r="C75" s="106"/>
      <c r="D75" s="82"/>
      <c r="E75" s="82"/>
      <c r="F75" s="54"/>
      <c r="G75" s="55">
        <f t="shared" ref="G75:L75" si="17">SUM(G76:G84)</f>
        <v>11086</v>
      </c>
      <c r="H75" s="55">
        <f t="shared" si="17"/>
        <v>1808</v>
      </c>
      <c r="I75" s="82">
        <f t="shared" si="17"/>
        <v>135</v>
      </c>
      <c r="J75" s="82">
        <f t="shared" si="17"/>
        <v>135</v>
      </c>
      <c r="K75" s="90">
        <f t="shared" si="17"/>
        <v>135</v>
      </c>
      <c r="L75" s="90">
        <f t="shared" si="17"/>
        <v>135</v>
      </c>
      <c r="M75" s="80">
        <f t="shared" si="14"/>
        <v>1</v>
      </c>
      <c r="N75" s="81" t="s">
        <v>34</v>
      </c>
      <c r="O75" s="82">
        <f t="shared" si="13"/>
        <v>0</v>
      </c>
      <c r="P75" s="82"/>
      <c r="Q75" s="82"/>
    </row>
    <row r="76" ht="28" customHeight="1" spans="1:17">
      <c r="A76" s="13">
        <v>72</v>
      </c>
      <c r="B76" s="54" t="s">
        <v>214</v>
      </c>
      <c r="C76" s="54" t="s">
        <v>186</v>
      </c>
      <c r="D76" s="107" t="s">
        <v>215</v>
      </c>
      <c r="E76" s="107" t="s">
        <v>216</v>
      </c>
      <c r="F76" s="54" t="s">
        <v>217</v>
      </c>
      <c r="G76" s="108">
        <v>455</v>
      </c>
      <c r="H76" s="109">
        <v>102</v>
      </c>
      <c r="I76" s="82">
        <v>15</v>
      </c>
      <c r="J76" s="82">
        <v>15</v>
      </c>
      <c r="K76" s="90">
        <v>15</v>
      </c>
      <c r="L76" s="90">
        <v>15</v>
      </c>
      <c r="M76" s="80">
        <f t="shared" si="14"/>
        <v>1</v>
      </c>
      <c r="N76" s="81" t="s">
        <v>34</v>
      </c>
      <c r="O76" s="82">
        <f t="shared" si="13"/>
        <v>0</v>
      </c>
      <c r="P76" s="54" t="s">
        <v>218</v>
      </c>
      <c r="Q76" s="54" t="s">
        <v>219</v>
      </c>
    </row>
    <row r="77" ht="28" customHeight="1" spans="1:17">
      <c r="A77" s="13">
        <v>73</v>
      </c>
      <c r="B77" s="54" t="s">
        <v>220</v>
      </c>
      <c r="C77" s="54" t="s">
        <v>172</v>
      </c>
      <c r="D77" s="107" t="s">
        <v>215</v>
      </c>
      <c r="E77" s="107" t="s">
        <v>221</v>
      </c>
      <c r="F77" s="54" t="s">
        <v>217</v>
      </c>
      <c r="G77" s="55">
        <v>2660</v>
      </c>
      <c r="H77" s="55">
        <v>27</v>
      </c>
      <c r="I77" s="82">
        <v>15</v>
      </c>
      <c r="J77" s="82">
        <v>15</v>
      </c>
      <c r="K77" s="90">
        <v>15</v>
      </c>
      <c r="L77" s="90">
        <v>15</v>
      </c>
      <c r="M77" s="80">
        <f t="shared" si="14"/>
        <v>1</v>
      </c>
      <c r="N77" s="81" t="s">
        <v>34</v>
      </c>
      <c r="O77" s="82">
        <f t="shared" si="13"/>
        <v>0</v>
      </c>
      <c r="P77" s="54" t="s">
        <v>218</v>
      </c>
      <c r="Q77" s="54" t="s">
        <v>219</v>
      </c>
    </row>
    <row r="78" ht="28" customHeight="1" spans="1:17">
      <c r="A78" s="13">
        <v>74</v>
      </c>
      <c r="B78" s="54" t="s">
        <v>222</v>
      </c>
      <c r="C78" s="54" t="s">
        <v>223</v>
      </c>
      <c r="D78" s="54" t="s">
        <v>133</v>
      </c>
      <c r="E78" s="54">
        <v>1620</v>
      </c>
      <c r="F78" s="54" t="s">
        <v>217</v>
      </c>
      <c r="G78" s="108">
        <v>643</v>
      </c>
      <c r="H78" s="109">
        <v>182</v>
      </c>
      <c r="I78" s="82">
        <v>15</v>
      </c>
      <c r="J78" s="82">
        <v>15</v>
      </c>
      <c r="K78" s="90">
        <v>15</v>
      </c>
      <c r="L78" s="90">
        <v>15</v>
      </c>
      <c r="M78" s="80">
        <f t="shared" si="14"/>
        <v>1</v>
      </c>
      <c r="N78" s="81" t="s">
        <v>34</v>
      </c>
      <c r="O78" s="82">
        <f t="shared" si="13"/>
        <v>0</v>
      </c>
      <c r="P78" s="54" t="s">
        <v>218</v>
      </c>
      <c r="Q78" s="54" t="s">
        <v>219</v>
      </c>
    </row>
    <row r="79" ht="28" customHeight="1" spans="1:17">
      <c r="A79" s="13">
        <v>75</v>
      </c>
      <c r="B79" s="54" t="s">
        <v>224</v>
      </c>
      <c r="C79" s="54" t="s">
        <v>225</v>
      </c>
      <c r="D79" s="54" t="s">
        <v>133</v>
      </c>
      <c r="E79" s="54">
        <v>2436</v>
      </c>
      <c r="F79" s="54" t="s">
        <v>217</v>
      </c>
      <c r="G79" s="108">
        <v>865</v>
      </c>
      <c r="H79" s="109">
        <v>209</v>
      </c>
      <c r="I79" s="82">
        <v>15</v>
      </c>
      <c r="J79" s="82">
        <v>15</v>
      </c>
      <c r="K79" s="90">
        <v>15</v>
      </c>
      <c r="L79" s="90">
        <v>15</v>
      </c>
      <c r="M79" s="80">
        <f t="shared" si="14"/>
        <v>1</v>
      </c>
      <c r="N79" s="81" t="s">
        <v>34</v>
      </c>
      <c r="O79" s="82">
        <f t="shared" si="13"/>
        <v>0</v>
      </c>
      <c r="P79" s="54" t="s">
        <v>218</v>
      </c>
      <c r="Q79" s="54" t="s">
        <v>219</v>
      </c>
    </row>
    <row r="80" ht="28" customHeight="1" spans="1:17">
      <c r="A80" s="13">
        <v>76</v>
      </c>
      <c r="B80" s="54" t="s">
        <v>226</v>
      </c>
      <c r="C80" s="54" t="s">
        <v>227</v>
      </c>
      <c r="D80" s="54" t="s">
        <v>228</v>
      </c>
      <c r="E80" s="54">
        <v>2</v>
      </c>
      <c r="F80" s="54" t="s">
        <v>217</v>
      </c>
      <c r="G80" s="55">
        <v>858</v>
      </c>
      <c r="H80" s="55">
        <v>304</v>
      </c>
      <c r="I80" s="82">
        <v>15</v>
      </c>
      <c r="J80" s="82">
        <v>15</v>
      </c>
      <c r="K80" s="90">
        <v>15</v>
      </c>
      <c r="L80" s="90">
        <v>15</v>
      </c>
      <c r="M80" s="80">
        <f t="shared" si="14"/>
        <v>1</v>
      </c>
      <c r="N80" s="81" t="s">
        <v>34</v>
      </c>
      <c r="O80" s="82">
        <f t="shared" si="13"/>
        <v>0</v>
      </c>
      <c r="P80" s="54" t="s">
        <v>218</v>
      </c>
      <c r="Q80" s="54" t="s">
        <v>219</v>
      </c>
    </row>
    <row r="81" ht="28" customHeight="1" spans="1:17">
      <c r="A81" s="13">
        <v>77</v>
      </c>
      <c r="B81" s="54" t="s">
        <v>229</v>
      </c>
      <c r="C81" s="54" t="s">
        <v>230</v>
      </c>
      <c r="D81" s="54" t="s">
        <v>133</v>
      </c>
      <c r="E81" s="54">
        <v>1770</v>
      </c>
      <c r="F81" s="54" t="s">
        <v>217</v>
      </c>
      <c r="G81" s="109">
        <v>1244</v>
      </c>
      <c r="H81" s="109">
        <v>317</v>
      </c>
      <c r="I81" s="82">
        <v>15</v>
      </c>
      <c r="J81" s="82">
        <v>15</v>
      </c>
      <c r="K81" s="90">
        <v>15</v>
      </c>
      <c r="L81" s="90">
        <v>15</v>
      </c>
      <c r="M81" s="80">
        <f t="shared" si="14"/>
        <v>1</v>
      </c>
      <c r="N81" s="81" t="s">
        <v>34</v>
      </c>
      <c r="O81" s="82">
        <f t="shared" si="13"/>
        <v>0</v>
      </c>
      <c r="P81" s="54" t="s">
        <v>218</v>
      </c>
      <c r="Q81" s="54" t="s">
        <v>219</v>
      </c>
    </row>
    <row r="82" ht="28" customHeight="1" spans="1:17">
      <c r="A82" s="13">
        <v>78</v>
      </c>
      <c r="B82" s="54" t="s">
        <v>231</v>
      </c>
      <c r="C82" s="54" t="s">
        <v>232</v>
      </c>
      <c r="D82" s="107" t="s">
        <v>215</v>
      </c>
      <c r="E82" s="107" t="s">
        <v>233</v>
      </c>
      <c r="F82" s="54" t="s">
        <v>217</v>
      </c>
      <c r="G82" s="109">
        <v>1484</v>
      </c>
      <c r="H82" s="109">
        <v>215</v>
      </c>
      <c r="I82" s="82">
        <v>15</v>
      </c>
      <c r="J82" s="82">
        <v>15</v>
      </c>
      <c r="K82" s="90">
        <v>15</v>
      </c>
      <c r="L82" s="90">
        <v>15</v>
      </c>
      <c r="M82" s="80">
        <f t="shared" si="14"/>
        <v>1</v>
      </c>
      <c r="N82" s="81" t="s">
        <v>34</v>
      </c>
      <c r="O82" s="82">
        <f t="shared" si="13"/>
        <v>0</v>
      </c>
      <c r="P82" s="54" t="s">
        <v>218</v>
      </c>
      <c r="Q82" s="54" t="s">
        <v>219</v>
      </c>
    </row>
    <row r="83" ht="28" customHeight="1" spans="1:17">
      <c r="A83" s="13">
        <v>79</v>
      </c>
      <c r="B83" s="54" t="s">
        <v>234</v>
      </c>
      <c r="C83" s="54" t="s">
        <v>235</v>
      </c>
      <c r="D83" s="107" t="s">
        <v>215</v>
      </c>
      <c r="E83" s="54" t="s">
        <v>236</v>
      </c>
      <c r="F83" s="54" t="s">
        <v>217</v>
      </c>
      <c r="G83" s="108">
        <v>1493</v>
      </c>
      <c r="H83" s="109">
        <v>233</v>
      </c>
      <c r="I83" s="82">
        <v>15</v>
      </c>
      <c r="J83" s="82">
        <v>15</v>
      </c>
      <c r="K83" s="90">
        <v>15</v>
      </c>
      <c r="L83" s="90">
        <v>15</v>
      </c>
      <c r="M83" s="80">
        <f t="shared" si="14"/>
        <v>1</v>
      </c>
      <c r="N83" s="81" t="s">
        <v>34</v>
      </c>
      <c r="O83" s="82">
        <f t="shared" si="13"/>
        <v>0</v>
      </c>
      <c r="P83" s="54" t="s">
        <v>218</v>
      </c>
      <c r="Q83" s="54" t="s">
        <v>219</v>
      </c>
    </row>
    <row r="84" ht="28" customHeight="1" spans="1:17">
      <c r="A84" s="13">
        <v>80</v>
      </c>
      <c r="B84" s="54" t="s">
        <v>237</v>
      </c>
      <c r="C84" s="54" t="s">
        <v>238</v>
      </c>
      <c r="D84" s="107" t="s">
        <v>133</v>
      </c>
      <c r="E84" s="110">
        <v>2174</v>
      </c>
      <c r="F84" s="54" t="s">
        <v>217</v>
      </c>
      <c r="G84" s="108">
        <v>1384</v>
      </c>
      <c r="H84" s="109">
        <v>219</v>
      </c>
      <c r="I84" s="82">
        <v>15</v>
      </c>
      <c r="J84" s="82">
        <v>15</v>
      </c>
      <c r="K84" s="90">
        <v>15</v>
      </c>
      <c r="L84" s="90">
        <v>15</v>
      </c>
      <c r="M84" s="80">
        <f t="shared" si="14"/>
        <v>1</v>
      </c>
      <c r="N84" s="81" t="s">
        <v>34</v>
      </c>
      <c r="O84" s="82">
        <f t="shared" si="13"/>
        <v>0</v>
      </c>
      <c r="P84" s="54" t="s">
        <v>218</v>
      </c>
      <c r="Q84" s="54" t="s">
        <v>219</v>
      </c>
    </row>
    <row r="85" ht="28" customHeight="1" spans="1:17">
      <c r="A85" s="13">
        <v>81</v>
      </c>
      <c r="B85" s="106" t="s">
        <v>239</v>
      </c>
      <c r="C85" s="106"/>
      <c r="D85" s="82"/>
      <c r="E85" s="82"/>
      <c r="F85" s="82"/>
      <c r="G85" s="111">
        <f t="shared" ref="G85:I85" si="18">G86</f>
        <v>3245</v>
      </c>
      <c r="H85" s="111">
        <f t="shared" si="18"/>
        <v>454</v>
      </c>
      <c r="I85" s="82">
        <f t="shared" si="18"/>
        <v>25</v>
      </c>
      <c r="J85" s="82">
        <f t="shared" ref="J85:L85" si="19">J86</f>
        <v>25</v>
      </c>
      <c r="K85" s="90">
        <f t="shared" si="19"/>
        <v>25</v>
      </c>
      <c r="L85" s="90">
        <f t="shared" si="19"/>
        <v>25</v>
      </c>
      <c r="M85" s="80">
        <f t="shared" si="14"/>
        <v>1</v>
      </c>
      <c r="N85" s="81" t="s">
        <v>34</v>
      </c>
      <c r="O85" s="82">
        <f t="shared" si="13"/>
        <v>0</v>
      </c>
      <c r="P85" s="82"/>
      <c r="Q85" s="82"/>
    </row>
    <row r="86" ht="28" customHeight="1" spans="1:17">
      <c r="A86" s="13">
        <v>82</v>
      </c>
      <c r="B86" s="54" t="s">
        <v>240</v>
      </c>
      <c r="C86" s="54" t="s">
        <v>241</v>
      </c>
      <c r="D86" s="54" t="s">
        <v>133</v>
      </c>
      <c r="E86" s="54">
        <v>1350</v>
      </c>
      <c r="F86" s="54" t="s">
        <v>242</v>
      </c>
      <c r="G86" s="55">
        <v>3245</v>
      </c>
      <c r="H86" s="55">
        <v>454</v>
      </c>
      <c r="I86" s="82">
        <v>25</v>
      </c>
      <c r="J86" s="82">
        <v>25</v>
      </c>
      <c r="K86" s="90">
        <v>25</v>
      </c>
      <c r="L86" s="90">
        <v>25</v>
      </c>
      <c r="M86" s="80">
        <f t="shared" si="14"/>
        <v>1</v>
      </c>
      <c r="N86" s="81" t="s">
        <v>34</v>
      </c>
      <c r="O86" s="82">
        <f t="shared" si="13"/>
        <v>0</v>
      </c>
      <c r="P86" s="54" t="s">
        <v>218</v>
      </c>
      <c r="Q86" s="54" t="s">
        <v>243</v>
      </c>
    </row>
    <row r="87" ht="28" customHeight="1" spans="1:17">
      <c r="A87" s="13">
        <v>83</v>
      </c>
      <c r="B87" s="18" t="s">
        <v>244</v>
      </c>
      <c r="C87" s="18"/>
      <c r="D87" s="82"/>
      <c r="E87" s="84"/>
      <c r="F87" s="84"/>
      <c r="G87" s="19">
        <v>1579</v>
      </c>
      <c r="H87" s="19">
        <f>H88</f>
        <v>371</v>
      </c>
      <c r="I87" s="84">
        <f>I88</f>
        <v>300</v>
      </c>
      <c r="J87" s="84">
        <f t="shared" ref="J87:L87" si="20">J88</f>
        <v>300</v>
      </c>
      <c r="K87" s="79">
        <f t="shared" si="20"/>
        <v>291</v>
      </c>
      <c r="L87" s="79">
        <f t="shared" si="20"/>
        <v>291</v>
      </c>
      <c r="M87" s="80">
        <f t="shared" si="14"/>
        <v>1</v>
      </c>
      <c r="N87" s="81" t="s">
        <v>34</v>
      </c>
      <c r="O87" s="82">
        <f t="shared" si="13"/>
        <v>0</v>
      </c>
      <c r="P87" s="82"/>
      <c r="Q87" s="82"/>
    </row>
    <row r="88" ht="28" customHeight="1" spans="1:17">
      <c r="A88" s="13">
        <v>84</v>
      </c>
      <c r="B88" s="20" t="s">
        <v>245</v>
      </c>
      <c r="C88" s="20" t="s">
        <v>246</v>
      </c>
      <c r="D88" s="20" t="s">
        <v>247</v>
      </c>
      <c r="E88" s="20">
        <v>6.3</v>
      </c>
      <c r="F88" s="20" t="s">
        <v>248</v>
      </c>
      <c r="G88" s="9">
        <v>1579</v>
      </c>
      <c r="H88" s="9">
        <v>371</v>
      </c>
      <c r="I88" s="84">
        <v>300</v>
      </c>
      <c r="J88" s="84">
        <v>300</v>
      </c>
      <c r="K88" s="79">
        <v>291</v>
      </c>
      <c r="L88" s="79">
        <v>291</v>
      </c>
      <c r="M88" s="80">
        <f t="shared" si="14"/>
        <v>1</v>
      </c>
      <c r="N88" s="81" t="s">
        <v>34</v>
      </c>
      <c r="O88" s="82">
        <f t="shared" si="13"/>
        <v>0</v>
      </c>
      <c r="P88" s="54" t="s">
        <v>218</v>
      </c>
      <c r="Q88" s="54" t="s">
        <v>219</v>
      </c>
    </row>
    <row r="89" ht="28" customHeight="1" spans="1:17">
      <c r="A89" s="13">
        <v>85</v>
      </c>
      <c r="B89" s="18" t="s">
        <v>249</v>
      </c>
      <c r="C89" s="18"/>
      <c r="D89" s="82"/>
      <c r="E89" s="84"/>
      <c r="F89" s="84"/>
      <c r="G89" s="19">
        <f t="shared" ref="G89:I89" si="21">G90+G91</f>
        <v>950</v>
      </c>
      <c r="H89" s="19">
        <f t="shared" si="21"/>
        <v>295</v>
      </c>
      <c r="I89" s="84">
        <f t="shared" si="21"/>
        <v>100</v>
      </c>
      <c r="J89" s="84">
        <f t="shared" ref="J89:L89" si="22">J90+J91</f>
        <v>100</v>
      </c>
      <c r="K89" s="79">
        <f t="shared" si="22"/>
        <v>100</v>
      </c>
      <c r="L89" s="79">
        <f t="shared" si="22"/>
        <v>100</v>
      </c>
      <c r="M89" s="80">
        <f t="shared" si="14"/>
        <v>1</v>
      </c>
      <c r="N89" s="81" t="s">
        <v>34</v>
      </c>
      <c r="O89" s="82">
        <f t="shared" si="13"/>
        <v>0</v>
      </c>
      <c r="P89" s="82"/>
      <c r="Q89" s="54"/>
    </row>
    <row r="90" ht="28" customHeight="1" spans="1:17">
      <c r="A90" s="13">
        <v>86</v>
      </c>
      <c r="B90" s="20" t="s">
        <v>250</v>
      </c>
      <c r="C90" s="20" t="s">
        <v>251</v>
      </c>
      <c r="D90" s="54" t="s">
        <v>128</v>
      </c>
      <c r="E90" s="20">
        <v>1</v>
      </c>
      <c r="F90" s="20" t="s">
        <v>252</v>
      </c>
      <c r="G90" s="9">
        <v>500</v>
      </c>
      <c r="H90" s="9">
        <v>140</v>
      </c>
      <c r="I90" s="84">
        <v>50</v>
      </c>
      <c r="J90" s="84">
        <v>50</v>
      </c>
      <c r="K90" s="79">
        <v>50</v>
      </c>
      <c r="L90" s="79">
        <v>50</v>
      </c>
      <c r="M90" s="80">
        <f t="shared" si="14"/>
        <v>1</v>
      </c>
      <c r="N90" s="81" t="s">
        <v>34</v>
      </c>
      <c r="O90" s="82">
        <f t="shared" si="13"/>
        <v>0</v>
      </c>
      <c r="P90" s="54" t="s">
        <v>218</v>
      </c>
      <c r="Q90" s="54" t="s">
        <v>219</v>
      </c>
    </row>
    <row r="91" ht="28" customHeight="1" spans="1:17">
      <c r="A91" s="13">
        <v>87</v>
      </c>
      <c r="B91" s="20" t="s">
        <v>253</v>
      </c>
      <c r="C91" s="20" t="s">
        <v>227</v>
      </c>
      <c r="D91" s="54" t="s">
        <v>128</v>
      </c>
      <c r="E91" s="20">
        <v>1</v>
      </c>
      <c r="F91" s="20" t="s">
        <v>252</v>
      </c>
      <c r="G91" s="9">
        <v>450</v>
      </c>
      <c r="H91" s="9">
        <v>155</v>
      </c>
      <c r="I91" s="84">
        <v>50</v>
      </c>
      <c r="J91" s="84">
        <v>50</v>
      </c>
      <c r="K91" s="79">
        <v>50</v>
      </c>
      <c r="L91" s="79">
        <v>50</v>
      </c>
      <c r="M91" s="80">
        <f t="shared" si="14"/>
        <v>1</v>
      </c>
      <c r="N91" s="81" t="s">
        <v>34</v>
      </c>
      <c r="O91" s="82">
        <f t="shared" si="13"/>
        <v>0</v>
      </c>
      <c r="P91" s="54" t="s">
        <v>218</v>
      </c>
      <c r="Q91" s="54"/>
    </row>
    <row r="92" ht="28" customHeight="1" spans="1:17">
      <c r="A92" s="13">
        <v>88</v>
      </c>
      <c r="B92" s="18" t="s">
        <v>254</v>
      </c>
      <c r="C92" s="18"/>
      <c r="D92" s="112"/>
      <c r="E92" s="112">
        <f>E93+E94+E95+E96</f>
        <v>5906</v>
      </c>
      <c r="F92" s="112"/>
      <c r="G92" s="113">
        <f>G93+G94+G95+G96+G97</f>
        <v>9106</v>
      </c>
      <c r="H92" s="113">
        <f>H93+H94+H95+H96+H97</f>
        <v>1252</v>
      </c>
      <c r="I92" s="146">
        <f>SUM(I93:I97)</f>
        <v>315</v>
      </c>
      <c r="J92" s="146">
        <f>SUM(J93:J97)</f>
        <v>315</v>
      </c>
      <c r="K92" s="90">
        <v>293</v>
      </c>
      <c r="L92" s="90">
        <v>293</v>
      </c>
      <c r="M92" s="80">
        <f t="shared" si="14"/>
        <v>1</v>
      </c>
      <c r="N92" s="81" t="s">
        <v>34</v>
      </c>
      <c r="O92" s="82">
        <f t="shared" si="13"/>
        <v>0</v>
      </c>
      <c r="P92" s="112"/>
      <c r="Q92" s="54" t="s">
        <v>219</v>
      </c>
    </row>
    <row r="93" ht="28" customHeight="1" spans="1:17">
      <c r="A93" s="13">
        <v>89</v>
      </c>
      <c r="B93" s="20" t="s">
        <v>255</v>
      </c>
      <c r="C93" s="20" t="s">
        <v>256</v>
      </c>
      <c r="D93" s="20" t="s">
        <v>32</v>
      </c>
      <c r="E93" s="20">
        <v>940</v>
      </c>
      <c r="F93" s="20" t="s">
        <v>257</v>
      </c>
      <c r="G93" s="114">
        <v>1747</v>
      </c>
      <c r="H93" s="100">
        <v>236</v>
      </c>
      <c r="I93" s="84">
        <v>163.71</v>
      </c>
      <c r="J93" s="84">
        <v>163.71</v>
      </c>
      <c r="K93" s="79"/>
      <c r="L93" s="79"/>
      <c r="M93" s="80">
        <v>0</v>
      </c>
      <c r="N93" s="81" t="s">
        <v>126</v>
      </c>
      <c r="O93" s="82">
        <f t="shared" si="13"/>
        <v>0</v>
      </c>
      <c r="P93" s="54" t="s">
        <v>218</v>
      </c>
      <c r="Q93" s="54"/>
    </row>
    <row r="94" ht="28" customHeight="1" spans="1:17">
      <c r="A94" s="13">
        <v>90</v>
      </c>
      <c r="B94" s="20"/>
      <c r="C94" s="20" t="s">
        <v>258</v>
      </c>
      <c r="D94" s="20" t="s">
        <v>32</v>
      </c>
      <c r="E94" s="20">
        <v>1854</v>
      </c>
      <c r="F94" s="20"/>
      <c r="G94" s="114">
        <v>3245</v>
      </c>
      <c r="H94" s="100">
        <v>454</v>
      </c>
      <c r="I94" s="84">
        <v>75.64</v>
      </c>
      <c r="J94" s="84">
        <v>75.64</v>
      </c>
      <c r="K94" s="79"/>
      <c r="L94" s="79"/>
      <c r="M94" s="80">
        <v>0</v>
      </c>
      <c r="N94" s="81" t="s">
        <v>126</v>
      </c>
      <c r="O94" s="82">
        <f t="shared" si="13"/>
        <v>0</v>
      </c>
      <c r="P94" s="54" t="s">
        <v>218</v>
      </c>
      <c r="Q94" s="54" t="s">
        <v>219</v>
      </c>
    </row>
    <row r="95" ht="28" customHeight="1" spans="1:17">
      <c r="A95" s="13">
        <v>91</v>
      </c>
      <c r="B95" s="20"/>
      <c r="C95" s="20" t="s">
        <v>259</v>
      </c>
      <c r="D95" s="20" t="s">
        <v>32</v>
      </c>
      <c r="E95" s="20">
        <v>1571</v>
      </c>
      <c r="F95" s="20"/>
      <c r="G95" s="115">
        <v>1562</v>
      </c>
      <c r="H95" s="100">
        <v>169</v>
      </c>
      <c r="I95" s="84">
        <v>38.24</v>
      </c>
      <c r="J95" s="84">
        <v>38.24</v>
      </c>
      <c r="K95" s="79"/>
      <c r="L95" s="79"/>
      <c r="M95" s="80">
        <v>0</v>
      </c>
      <c r="N95" s="81" t="s">
        <v>126</v>
      </c>
      <c r="O95" s="82">
        <f t="shared" si="13"/>
        <v>0</v>
      </c>
      <c r="P95" s="54" t="s">
        <v>218</v>
      </c>
      <c r="Q95" s="54"/>
    </row>
    <row r="96" ht="28" customHeight="1" spans="1:17">
      <c r="A96" s="13">
        <v>92</v>
      </c>
      <c r="B96" s="20"/>
      <c r="C96" s="20" t="s">
        <v>260</v>
      </c>
      <c r="D96" s="20" t="s">
        <v>32</v>
      </c>
      <c r="E96" s="116">
        <v>1541</v>
      </c>
      <c r="F96" s="20"/>
      <c r="G96" s="115">
        <v>1020</v>
      </c>
      <c r="H96" s="100">
        <v>173</v>
      </c>
      <c r="I96" s="147">
        <v>13.97</v>
      </c>
      <c r="J96" s="147">
        <v>13.97</v>
      </c>
      <c r="K96" s="148"/>
      <c r="L96" s="148"/>
      <c r="M96" s="80">
        <v>0</v>
      </c>
      <c r="N96" s="81" t="s">
        <v>126</v>
      </c>
      <c r="O96" s="82">
        <f t="shared" si="13"/>
        <v>0</v>
      </c>
      <c r="P96" s="54" t="s">
        <v>218</v>
      </c>
      <c r="Q96" s="54" t="s">
        <v>219</v>
      </c>
    </row>
    <row r="97" ht="28" customHeight="1" spans="1:17">
      <c r="A97" s="13">
        <v>93</v>
      </c>
      <c r="B97" s="20"/>
      <c r="C97" s="20" t="s">
        <v>261</v>
      </c>
      <c r="D97" s="20" t="s">
        <v>32</v>
      </c>
      <c r="E97" s="117"/>
      <c r="F97" s="20"/>
      <c r="G97" s="9">
        <v>1532</v>
      </c>
      <c r="H97" s="9">
        <v>220</v>
      </c>
      <c r="I97" s="84">
        <v>23.44</v>
      </c>
      <c r="J97" s="84">
        <v>23.44</v>
      </c>
      <c r="K97" s="79"/>
      <c r="L97" s="79"/>
      <c r="M97" s="80">
        <v>0</v>
      </c>
      <c r="N97" s="81" t="s">
        <v>126</v>
      </c>
      <c r="O97" s="82">
        <f t="shared" si="13"/>
        <v>0</v>
      </c>
      <c r="P97" s="54" t="s">
        <v>218</v>
      </c>
      <c r="Q97" s="54"/>
    </row>
    <row r="98" ht="28" customHeight="1" spans="1:17">
      <c r="A98" s="13">
        <v>94</v>
      </c>
      <c r="B98" s="18" t="s">
        <v>262</v>
      </c>
      <c r="C98" s="18"/>
      <c r="D98" s="84"/>
      <c r="E98" s="84"/>
      <c r="F98" s="84"/>
      <c r="G98" s="19">
        <v>159700</v>
      </c>
      <c r="H98" s="19">
        <f>H99</f>
        <v>26991</v>
      </c>
      <c r="I98" s="84">
        <f>I99</f>
        <v>170</v>
      </c>
      <c r="J98" s="84">
        <f t="shared" ref="J98:L98" si="23">J99</f>
        <v>170</v>
      </c>
      <c r="K98" s="79">
        <f t="shared" si="23"/>
        <v>157</v>
      </c>
      <c r="L98" s="79">
        <f t="shared" si="23"/>
        <v>157</v>
      </c>
      <c r="M98" s="80">
        <f t="shared" ref="M98:M134" si="24">L98/K98*100%</f>
        <v>1</v>
      </c>
      <c r="N98" s="81" t="s">
        <v>34</v>
      </c>
      <c r="O98" s="82">
        <f t="shared" si="13"/>
        <v>0</v>
      </c>
      <c r="P98" s="84"/>
      <c r="Q98" s="54" t="s">
        <v>219</v>
      </c>
    </row>
    <row r="99" ht="28" customHeight="1" spans="1:17">
      <c r="A99" s="13">
        <v>95</v>
      </c>
      <c r="B99" s="20" t="s">
        <v>263</v>
      </c>
      <c r="C99" s="20" t="s">
        <v>264</v>
      </c>
      <c r="D99" s="20" t="s">
        <v>110</v>
      </c>
      <c r="E99" s="20">
        <v>10</v>
      </c>
      <c r="F99" s="20" t="s">
        <v>265</v>
      </c>
      <c r="G99" s="9">
        <v>159700</v>
      </c>
      <c r="H99" s="9">
        <v>26991</v>
      </c>
      <c r="I99" s="84">
        <v>170</v>
      </c>
      <c r="J99" s="84">
        <v>170</v>
      </c>
      <c r="K99" s="79">
        <v>157</v>
      </c>
      <c r="L99" s="79">
        <v>157</v>
      </c>
      <c r="M99" s="80">
        <f t="shared" si="24"/>
        <v>1</v>
      </c>
      <c r="N99" s="81" t="s">
        <v>34</v>
      </c>
      <c r="O99" s="82">
        <f t="shared" si="13"/>
        <v>0</v>
      </c>
      <c r="P99" s="20" t="s">
        <v>218</v>
      </c>
      <c r="Q99" s="54"/>
    </row>
    <row r="100" ht="28" customHeight="1" spans="1:17">
      <c r="A100" s="13">
        <v>96</v>
      </c>
      <c r="B100" s="106" t="s">
        <v>266</v>
      </c>
      <c r="C100" s="106"/>
      <c r="D100" s="118"/>
      <c r="E100" s="119"/>
      <c r="F100" s="82"/>
      <c r="G100" s="120">
        <f>G102+G101</f>
        <v>159700</v>
      </c>
      <c r="H100" s="120">
        <f>H101+H102+H103</f>
        <v>26991</v>
      </c>
      <c r="I100" s="149">
        <f>I101+I102+I103</f>
        <v>1541</v>
      </c>
      <c r="J100" s="149">
        <f t="shared" ref="J100:L100" si="25">J101+J102+J103</f>
        <v>1541</v>
      </c>
      <c r="K100" s="148">
        <f t="shared" si="25"/>
        <v>1088.75</v>
      </c>
      <c r="L100" s="148">
        <f t="shared" si="25"/>
        <v>888.75</v>
      </c>
      <c r="M100" s="80">
        <f t="shared" si="24"/>
        <v>0.816303099885189</v>
      </c>
      <c r="N100" s="81" t="s">
        <v>34</v>
      </c>
      <c r="O100" s="82">
        <f t="shared" si="13"/>
        <v>200</v>
      </c>
      <c r="P100" s="13"/>
      <c r="Q100" s="13"/>
    </row>
    <row r="101" ht="28" customHeight="1" spans="1:17">
      <c r="A101" s="13">
        <v>97</v>
      </c>
      <c r="B101" s="121" t="s">
        <v>267</v>
      </c>
      <c r="C101" s="54" t="s">
        <v>268</v>
      </c>
      <c r="D101" s="54" t="s">
        <v>269</v>
      </c>
      <c r="E101" s="54">
        <v>3333</v>
      </c>
      <c r="F101" s="37" t="s">
        <v>270</v>
      </c>
      <c r="G101" s="122">
        <v>159700</v>
      </c>
      <c r="H101" s="122">
        <v>26991</v>
      </c>
      <c r="I101" s="149">
        <v>500</v>
      </c>
      <c r="J101" s="149">
        <v>500</v>
      </c>
      <c r="K101" s="148">
        <v>518.75</v>
      </c>
      <c r="L101" s="148">
        <v>518.75</v>
      </c>
      <c r="M101" s="80">
        <f t="shared" si="24"/>
        <v>1</v>
      </c>
      <c r="N101" s="81" t="s">
        <v>34</v>
      </c>
      <c r="O101" s="82">
        <f t="shared" si="13"/>
        <v>0</v>
      </c>
      <c r="P101" s="54" t="s">
        <v>40</v>
      </c>
      <c r="Q101" s="54" t="s">
        <v>40</v>
      </c>
    </row>
    <row r="102" ht="42" customHeight="1" spans="1:17">
      <c r="A102" s="13">
        <v>98</v>
      </c>
      <c r="B102" s="54" t="s">
        <v>271</v>
      </c>
      <c r="C102" s="54" t="s">
        <v>272</v>
      </c>
      <c r="D102" s="123" t="s">
        <v>273</v>
      </c>
      <c r="E102" s="124"/>
      <c r="F102" s="125"/>
      <c r="G102" s="126"/>
      <c r="H102" s="126"/>
      <c r="I102" s="82">
        <v>320</v>
      </c>
      <c r="J102" s="82">
        <v>320</v>
      </c>
      <c r="K102" s="90">
        <v>270</v>
      </c>
      <c r="L102" s="90">
        <v>270</v>
      </c>
      <c r="M102" s="80">
        <f t="shared" si="24"/>
        <v>1</v>
      </c>
      <c r="N102" s="81" t="s">
        <v>34</v>
      </c>
      <c r="O102" s="82">
        <f t="shared" ref="O102:O132" si="26">K102-L102</f>
        <v>0</v>
      </c>
      <c r="P102" s="54" t="s">
        <v>274</v>
      </c>
      <c r="Q102" s="54" t="s">
        <v>274</v>
      </c>
    </row>
    <row r="103" ht="28" customHeight="1" spans="1:17">
      <c r="A103" s="13">
        <v>99</v>
      </c>
      <c r="B103" s="121" t="s">
        <v>275</v>
      </c>
      <c r="C103" s="54" t="s">
        <v>276</v>
      </c>
      <c r="D103" s="54" t="s">
        <v>83</v>
      </c>
      <c r="E103" s="54">
        <v>114</v>
      </c>
      <c r="F103" s="37" t="s">
        <v>277</v>
      </c>
      <c r="G103" s="126"/>
      <c r="H103" s="126"/>
      <c r="I103" s="149">
        <f>I104+I105</f>
        <v>721</v>
      </c>
      <c r="J103" s="149">
        <f t="shared" ref="J103:L103" si="27">J104+J105</f>
        <v>721</v>
      </c>
      <c r="K103" s="148">
        <f t="shared" si="27"/>
        <v>300</v>
      </c>
      <c r="L103" s="148">
        <f t="shared" si="27"/>
        <v>100</v>
      </c>
      <c r="M103" s="80">
        <f t="shared" si="24"/>
        <v>0.333333333333333</v>
      </c>
      <c r="N103" s="81" t="s">
        <v>278</v>
      </c>
      <c r="O103" s="82">
        <f t="shared" si="26"/>
        <v>200</v>
      </c>
      <c r="P103" s="54" t="s">
        <v>279</v>
      </c>
      <c r="Q103" s="54" t="s">
        <v>279</v>
      </c>
    </row>
    <row r="104" ht="28" customHeight="1" spans="1:17">
      <c r="A104" s="13">
        <v>100</v>
      </c>
      <c r="B104" s="121" t="s">
        <v>280</v>
      </c>
      <c r="C104" s="54" t="s">
        <v>276</v>
      </c>
      <c r="D104" s="54" t="s">
        <v>83</v>
      </c>
      <c r="E104" s="54">
        <v>574</v>
      </c>
      <c r="F104" s="37" t="s">
        <v>281</v>
      </c>
      <c r="G104" s="126"/>
      <c r="H104" s="126"/>
      <c r="I104" s="34">
        <v>545.3</v>
      </c>
      <c r="J104" s="34">
        <v>545.3</v>
      </c>
      <c r="K104" s="150">
        <v>100</v>
      </c>
      <c r="L104" s="150">
        <v>100</v>
      </c>
      <c r="M104" s="80">
        <f t="shared" si="24"/>
        <v>1</v>
      </c>
      <c r="N104" s="81" t="s">
        <v>34</v>
      </c>
      <c r="O104" s="82">
        <f t="shared" si="26"/>
        <v>0</v>
      </c>
      <c r="P104" s="54" t="s">
        <v>279</v>
      </c>
      <c r="Q104" s="54" t="s">
        <v>279</v>
      </c>
    </row>
    <row r="105" ht="28" customHeight="1" spans="1:17">
      <c r="A105" s="13">
        <v>101</v>
      </c>
      <c r="B105" s="121" t="s">
        <v>282</v>
      </c>
      <c r="C105" s="54" t="s">
        <v>276</v>
      </c>
      <c r="D105" s="54" t="s">
        <v>83</v>
      </c>
      <c r="E105" s="54">
        <v>114</v>
      </c>
      <c r="F105" s="37" t="s">
        <v>283</v>
      </c>
      <c r="G105" s="126"/>
      <c r="H105" s="126"/>
      <c r="I105" s="34">
        <v>175.7</v>
      </c>
      <c r="J105" s="34">
        <v>175.7</v>
      </c>
      <c r="K105" s="150">
        <v>200</v>
      </c>
      <c r="L105" s="150"/>
      <c r="M105" s="80">
        <f t="shared" si="24"/>
        <v>0</v>
      </c>
      <c r="N105" s="81" t="s">
        <v>126</v>
      </c>
      <c r="O105" s="82">
        <f t="shared" si="26"/>
        <v>200</v>
      </c>
      <c r="P105" s="54" t="s">
        <v>279</v>
      </c>
      <c r="Q105" s="54" t="s">
        <v>279</v>
      </c>
    </row>
    <row r="106" ht="28" customHeight="1" spans="1:17">
      <c r="A106" s="13">
        <v>102</v>
      </c>
      <c r="B106" s="106" t="s">
        <v>284</v>
      </c>
      <c r="C106" s="106"/>
      <c r="D106" s="106"/>
      <c r="E106" s="119"/>
      <c r="F106" s="82"/>
      <c r="G106" s="120">
        <f t="shared" ref="G106:I106" si="28">G107+G126</f>
        <v>34417</v>
      </c>
      <c r="H106" s="120">
        <f t="shared" si="28"/>
        <v>5594</v>
      </c>
      <c r="I106" s="149">
        <f t="shared" si="28"/>
        <v>1296.5</v>
      </c>
      <c r="J106" s="149">
        <f t="shared" ref="J106:L106" si="29">J107+J126</f>
        <v>1296.5</v>
      </c>
      <c r="K106" s="148">
        <f t="shared" si="29"/>
        <v>1084.1471</v>
      </c>
      <c r="L106" s="148">
        <f t="shared" si="29"/>
        <v>1094.1864</v>
      </c>
      <c r="M106" s="80">
        <f t="shared" si="24"/>
        <v>1.00926009025897</v>
      </c>
      <c r="N106" s="81" t="s">
        <v>34</v>
      </c>
      <c r="O106" s="82">
        <f t="shared" si="26"/>
        <v>-10.0393000000001</v>
      </c>
      <c r="P106" s="54"/>
      <c r="Q106" s="54"/>
    </row>
    <row r="107" ht="28" customHeight="1" spans="1:17">
      <c r="A107" s="13">
        <v>103</v>
      </c>
      <c r="B107" s="82" t="s">
        <v>285</v>
      </c>
      <c r="C107" s="82"/>
      <c r="D107" s="127" t="s">
        <v>286</v>
      </c>
      <c r="E107" s="128"/>
      <c r="F107" s="54"/>
      <c r="G107" s="129">
        <f t="shared" ref="G107:L107" si="30">G108</f>
        <v>14496</v>
      </c>
      <c r="H107" s="129">
        <f t="shared" si="30"/>
        <v>2556</v>
      </c>
      <c r="I107" s="149">
        <f t="shared" si="30"/>
        <v>470</v>
      </c>
      <c r="J107" s="149">
        <f t="shared" si="30"/>
        <v>470</v>
      </c>
      <c r="K107" s="148">
        <f t="shared" si="30"/>
        <v>380.99</v>
      </c>
      <c r="L107" s="148">
        <f t="shared" si="30"/>
        <v>380.99</v>
      </c>
      <c r="M107" s="80">
        <f t="shared" si="24"/>
        <v>1</v>
      </c>
      <c r="N107" s="81" t="s">
        <v>34</v>
      </c>
      <c r="O107" s="82">
        <f t="shared" si="26"/>
        <v>0</v>
      </c>
      <c r="P107" s="54"/>
      <c r="Q107" s="54"/>
    </row>
    <row r="108" ht="28" customHeight="1" spans="1:17">
      <c r="A108" s="13">
        <v>104</v>
      </c>
      <c r="B108" s="130" t="s">
        <v>287</v>
      </c>
      <c r="C108" s="131"/>
      <c r="D108" s="84"/>
      <c r="E108" s="84"/>
      <c r="F108" s="84"/>
      <c r="G108" s="19">
        <f>SUM(G109:G124)</f>
        <v>14496</v>
      </c>
      <c r="H108" s="19">
        <f>SUM(H109:H124)</f>
        <v>2556</v>
      </c>
      <c r="I108" s="84">
        <f>SUM(I109:I125)</f>
        <v>470</v>
      </c>
      <c r="J108" s="84">
        <f>SUM(J109:J125)</f>
        <v>470</v>
      </c>
      <c r="K108" s="79">
        <f>SUM(K109:K125)</f>
        <v>380.99</v>
      </c>
      <c r="L108" s="79">
        <f>SUM(L109:L125)</f>
        <v>380.99</v>
      </c>
      <c r="M108" s="80">
        <f t="shared" si="24"/>
        <v>1</v>
      </c>
      <c r="N108" s="81" t="s">
        <v>34</v>
      </c>
      <c r="O108" s="82">
        <f t="shared" si="26"/>
        <v>0</v>
      </c>
      <c r="P108" s="84"/>
      <c r="Q108" s="149"/>
    </row>
    <row r="109" ht="28" customHeight="1" spans="1:17">
      <c r="A109" s="13">
        <v>105</v>
      </c>
      <c r="B109" s="132" t="s">
        <v>288</v>
      </c>
      <c r="C109" s="51" t="s">
        <v>289</v>
      </c>
      <c r="D109" s="20" t="s">
        <v>247</v>
      </c>
      <c r="E109" s="20">
        <v>1.8</v>
      </c>
      <c r="F109" s="20" t="s">
        <v>290</v>
      </c>
      <c r="G109" s="9">
        <v>650</v>
      </c>
      <c r="H109" s="133">
        <v>106</v>
      </c>
      <c r="I109" s="84">
        <v>49</v>
      </c>
      <c r="J109" s="84">
        <v>49</v>
      </c>
      <c r="K109" s="79">
        <v>47.03</v>
      </c>
      <c r="L109" s="79">
        <v>47.03</v>
      </c>
      <c r="M109" s="80">
        <f t="shared" si="24"/>
        <v>1</v>
      </c>
      <c r="N109" s="81" t="s">
        <v>34</v>
      </c>
      <c r="O109" s="82">
        <f t="shared" si="26"/>
        <v>0</v>
      </c>
      <c r="P109" s="54" t="s">
        <v>291</v>
      </c>
      <c r="Q109" s="34" t="s">
        <v>291</v>
      </c>
    </row>
    <row r="110" ht="28" customHeight="1" spans="1:17">
      <c r="A110" s="13">
        <v>106</v>
      </c>
      <c r="B110" s="132" t="s">
        <v>292</v>
      </c>
      <c r="C110" s="51" t="s">
        <v>293</v>
      </c>
      <c r="D110" s="20" t="s">
        <v>133</v>
      </c>
      <c r="E110" s="20">
        <v>1000</v>
      </c>
      <c r="F110" s="20" t="s">
        <v>294</v>
      </c>
      <c r="G110" s="9">
        <v>1749</v>
      </c>
      <c r="H110" s="133">
        <v>504</v>
      </c>
      <c r="I110" s="84">
        <v>23</v>
      </c>
      <c r="J110" s="84">
        <v>23</v>
      </c>
      <c r="K110" s="79">
        <v>23</v>
      </c>
      <c r="L110" s="79">
        <v>23</v>
      </c>
      <c r="M110" s="80">
        <f t="shared" si="24"/>
        <v>1</v>
      </c>
      <c r="N110" s="81" t="s">
        <v>34</v>
      </c>
      <c r="O110" s="82">
        <f t="shared" si="26"/>
        <v>0</v>
      </c>
      <c r="P110" s="54" t="s">
        <v>291</v>
      </c>
      <c r="Q110" s="34" t="s">
        <v>291</v>
      </c>
    </row>
    <row r="111" ht="28" customHeight="1" spans="1:17">
      <c r="A111" s="13">
        <v>107</v>
      </c>
      <c r="B111" s="134" t="s">
        <v>295</v>
      </c>
      <c r="C111" s="51" t="s">
        <v>296</v>
      </c>
      <c r="D111" s="20" t="s">
        <v>133</v>
      </c>
      <c r="E111" s="20">
        <v>660</v>
      </c>
      <c r="F111" s="20" t="s">
        <v>297</v>
      </c>
      <c r="G111" s="9">
        <v>676</v>
      </c>
      <c r="H111" s="133">
        <v>158</v>
      </c>
      <c r="I111" s="84">
        <v>18</v>
      </c>
      <c r="J111" s="84">
        <v>18</v>
      </c>
      <c r="K111" s="79">
        <v>18</v>
      </c>
      <c r="L111" s="79">
        <v>18</v>
      </c>
      <c r="M111" s="80">
        <f t="shared" si="24"/>
        <v>1</v>
      </c>
      <c r="N111" s="81" t="s">
        <v>34</v>
      </c>
      <c r="O111" s="82">
        <f t="shared" si="26"/>
        <v>0</v>
      </c>
      <c r="P111" s="54" t="s">
        <v>291</v>
      </c>
      <c r="Q111" s="34" t="s">
        <v>291</v>
      </c>
    </row>
    <row r="112" ht="28" customHeight="1" spans="1:17">
      <c r="A112" s="13">
        <v>108</v>
      </c>
      <c r="B112" s="134" t="s">
        <v>298</v>
      </c>
      <c r="C112" s="51" t="s">
        <v>299</v>
      </c>
      <c r="D112" s="20" t="s">
        <v>133</v>
      </c>
      <c r="E112" s="20">
        <v>500</v>
      </c>
      <c r="F112" s="20" t="s">
        <v>300</v>
      </c>
      <c r="G112" s="9">
        <v>676</v>
      </c>
      <c r="H112" s="133">
        <v>158</v>
      </c>
      <c r="I112" s="84">
        <v>15</v>
      </c>
      <c r="J112" s="84">
        <v>15</v>
      </c>
      <c r="K112" s="79">
        <v>14.19</v>
      </c>
      <c r="L112" s="79">
        <v>14.19</v>
      </c>
      <c r="M112" s="80">
        <f t="shared" si="24"/>
        <v>1</v>
      </c>
      <c r="N112" s="81" t="s">
        <v>34</v>
      </c>
      <c r="O112" s="82">
        <f t="shared" si="26"/>
        <v>0</v>
      </c>
      <c r="P112" s="54" t="s">
        <v>291</v>
      </c>
      <c r="Q112" s="34" t="s">
        <v>291</v>
      </c>
    </row>
    <row r="113" ht="28" customHeight="1" spans="1:17">
      <c r="A113" s="13">
        <v>109</v>
      </c>
      <c r="B113" s="132" t="s">
        <v>301</v>
      </c>
      <c r="C113" s="51" t="s">
        <v>302</v>
      </c>
      <c r="D113" s="20" t="s">
        <v>110</v>
      </c>
      <c r="E113" s="20">
        <v>3</v>
      </c>
      <c r="F113" s="51" t="s">
        <v>303</v>
      </c>
      <c r="G113" s="9">
        <v>376</v>
      </c>
      <c r="H113" s="9">
        <v>32</v>
      </c>
      <c r="I113" s="84">
        <v>10</v>
      </c>
      <c r="J113" s="84">
        <v>10</v>
      </c>
      <c r="K113" s="79">
        <v>9.98</v>
      </c>
      <c r="L113" s="79">
        <v>9.98</v>
      </c>
      <c r="M113" s="80">
        <f t="shared" si="24"/>
        <v>1</v>
      </c>
      <c r="N113" s="81" t="s">
        <v>34</v>
      </c>
      <c r="O113" s="82">
        <f t="shared" si="26"/>
        <v>0</v>
      </c>
      <c r="P113" s="54" t="s">
        <v>291</v>
      </c>
      <c r="Q113" s="34" t="s">
        <v>291</v>
      </c>
    </row>
    <row r="114" ht="28" customHeight="1" spans="1:17">
      <c r="A114" s="13">
        <v>110</v>
      </c>
      <c r="B114" s="132" t="s">
        <v>304</v>
      </c>
      <c r="C114" s="51" t="s">
        <v>305</v>
      </c>
      <c r="D114" s="20" t="s">
        <v>133</v>
      </c>
      <c r="E114" s="20">
        <v>20</v>
      </c>
      <c r="F114" s="51" t="s">
        <v>306</v>
      </c>
      <c r="G114" s="9">
        <v>376</v>
      </c>
      <c r="H114" s="9">
        <v>32</v>
      </c>
      <c r="I114" s="84">
        <v>5</v>
      </c>
      <c r="J114" s="84">
        <v>5</v>
      </c>
      <c r="K114" s="79">
        <v>5</v>
      </c>
      <c r="L114" s="79">
        <v>5</v>
      </c>
      <c r="M114" s="80">
        <f t="shared" si="24"/>
        <v>1</v>
      </c>
      <c r="N114" s="81" t="s">
        <v>34</v>
      </c>
      <c r="O114" s="82">
        <f t="shared" si="26"/>
        <v>0</v>
      </c>
      <c r="P114" s="54" t="s">
        <v>291</v>
      </c>
      <c r="Q114" s="34" t="s">
        <v>291</v>
      </c>
    </row>
    <row r="115" ht="28" customHeight="1" spans="1:17">
      <c r="A115" s="13">
        <v>111</v>
      </c>
      <c r="B115" s="135" t="s">
        <v>307</v>
      </c>
      <c r="C115" s="39" t="s">
        <v>308</v>
      </c>
      <c r="D115" s="20" t="s">
        <v>128</v>
      </c>
      <c r="E115" s="20">
        <v>1</v>
      </c>
      <c r="F115" s="51" t="s">
        <v>196</v>
      </c>
      <c r="G115" s="9">
        <v>940</v>
      </c>
      <c r="H115" s="9">
        <v>76</v>
      </c>
      <c r="I115" s="84">
        <v>20</v>
      </c>
      <c r="J115" s="84">
        <v>20</v>
      </c>
      <c r="K115" s="79">
        <v>14</v>
      </c>
      <c r="L115" s="79">
        <v>14</v>
      </c>
      <c r="M115" s="80">
        <f t="shared" si="24"/>
        <v>1</v>
      </c>
      <c r="N115" s="81" t="s">
        <v>34</v>
      </c>
      <c r="O115" s="82">
        <f t="shared" si="26"/>
        <v>0</v>
      </c>
      <c r="P115" s="54" t="s">
        <v>291</v>
      </c>
      <c r="Q115" s="34" t="s">
        <v>291</v>
      </c>
    </row>
    <row r="116" ht="28" customHeight="1" spans="1:17">
      <c r="A116" s="13">
        <v>112</v>
      </c>
      <c r="B116" s="136"/>
      <c r="C116" s="39" t="s">
        <v>309</v>
      </c>
      <c r="D116" s="20" t="s">
        <v>128</v>
      </c>
      <c r="E116" s="20">
        <v>2</v>
      </c>
      <c r="F116" s="51" t="s">
        <v>310</v>
      </c>
      <c r="G116" s="9">
        <v>1785</v>
      </c>
      <c r="H116" s="9">
        <v>165</v>
      </c>
      <c r="I116" s="84">
        <v>50</v>
      </c>
      <c r="J116" s="84">
        <v>50</v>
      </c>
      <c r="K116" s="79">
        <v>25.92</v>
      </c>
      <c r="L116" s="79">
        <v>25.92</v>
      </c>
      <c r="M116" s="80">
        <f t="shared" si="24"/>
        <v>1</v>
      </c>
      <c r="N116" s="81" t="s">
        <v>34</v>
      </c>
      <c r="O116" s="82">
        <f t="shared" si="26"/>
        <v>0</v>
      </c>
      <c r="P116" s="54" t="s">
        <v>291</v>
      </c>
      <c r="Q116" s="34" t="s">
        <v>291</v>
      </c>
    </row>
    <row r="117" ht="28" customHeight="1" spans="1:17">
      <c r="A117" s="13">
        <v>113</v>
      </c>
      <c r="B117" s="135" t="s">
        <v>311</v>
      </c>
      <c r="C117" s="39" t="s">
        <v>312</v>
      </c>
      <c r="D117" s="20" t="s">
        <v>83</v>
      </c>
      <c r="E117" s="20">
        <v>3</v>
      </c>
      <c r="F117" s="51" t="s">
        <v>313</v>
      </c>
      <c r="G117" s="9">
        <v>1890</v>
      </c>
      <c r="H117" s="133">
        <v>507</v>
      </c>
      <c r="I117" s="84">
        <v>10</v>
      </c>
      <c r="J117" s="84">
        <v>10</v>
      </c>
      <c r="K117" s="79">
        <v>9.9</v>
      </c>
      <c r="L117" s="79">
        <v>9.9</v>
      </c>
      <c r="M117" s="80">
        <f t="shared" si="24"/>
        <v>1</v>
      </c>
      <c r="N117" s="81" t="s">
        <v>34</v>
      </c>
      <c r="O117" s="82">
        <f t="shared" si="26"/>
        <v>0</v>
      </c>
      <c r="P117" s="54" t="s">
        <v>291</v>
      </c>
      <c r="Q117" s="34" t="s">
        <v>291</v>
      </c>
    </row>
    <row r="118" ht="28" customHeight="1" spans="1:17">
      <c r="A118" s="13">
        <v>114</v>
      </c>
      <c r="B118" s="137"/>
      <c r="C118" s="39" t="s">
        <v>314</v>
      </c>
      <c r="D118" s="20" t="s">
        <v>133</v>
      </c>
      <c r="E118" s="20">
        <v>600</v>
      </c>
      <c r="F118" s="20" t="s">
        <v>315</v>
      </c>
      <c r="G118" s="9">
        <v>676</v>
      </c>
      <c r="H118" s="9">
        <v>158</v>
      </c>
      <c r="I118" s="84">
        <v>8</v>
      </c>
      <c r="J118" s="84">
        <v>8</v>
      </c>
      <c r="K118" s="79">
        <v>8</v>
      </c>
      <c r="L118" s="79">
        <v>8</v>
      </c>
      <c r="M118" s="80">
        <f t="shared" si="24"/>
        <v>1</v>
      </c>
      <c r="N118" s="81" t="s">
        <v>34</v>
      </c>
      <c r="O118" s="82">
        <f t="shared" si="26"/>
        <v>0</v>
      </c>
      <c r="P118" s="54" t="s">
        <v>291</v>
      </c>
      <c r="Q118" s="34" t="s">
        <v>291</v>
      </c>
    </row>
    <row r="119" ht="33" customHeight="1" spans="1:17">
      <c r="A119" s="13">
        <v>115</v>
      </c>
      <c r="B119" s="136"/>
      <c r="C119" s="39" t="s">
        <v>316</v>
      </c>
      <c r="D119" s="20" t="s">
        <v>133</v>
      </c>
      <c r="E119" s="20">
        <v>600</v>
      </c>
      <c r="F119" s="20" t="s">
        <v>315</v>
      </c>
      <c r="G119" s="9">
        <v>1246</v>
      </c>
      <c r="H119" s="9">
        <v>211</v>
      </c>
      <c r="I119" s="84">
        <v>8</v>
      </c>
      <c r="J119" s="84">
        <v>8</v>
      </c>
      <c r="K119" s="79">
        <v>8</v>
      </c>
      <c r="L119" s="79">
        <v>8</v>
      </c>
      <c r="M119" s="80">
        <f t="shared" si="24"/>
        <v>1</v>
      </c>
      <c r="N119" s="81" t="s">
        <v>34</v>
      </c>
      <c r="O119" s="82">
        <f t="shared" si="26"/>
        <v>0</v>
      </c>
      <c r="P119" s="54" t="s">
        <v>291</v>
      </c>
      <c r="Q119" s="34" t="s">
        <v>291</v>
      </c>
    </row>
    <row r="120" ht="28" customHeight="1" spans="1:17">
      <c r="A120" s="13">
        <v>116</v>
      </c>
      <c r="B120" s="132" t="s">
        <v>317</v>
      </c>
      <c r="C120" s="51" t="s">
        <v>318</v>
      </c>
      <c r="D120" s="20" t="s">
        <v>133</v>
      </c>
      <c r="E120" s="20">
        <v>450</v>
      </c>
      <c r="F120" s="20" t="s">
        <v>315</v>
      </c>
      <c r="G120" s="9">
        <v>940</v>
      </c>
      <c r="H120" s="9">
        <v>76</v>
      </c>
      <c r="I120" s="84">
        <v>6</v>
      </c>
      <c r="J120" s="84">
        <v>6</v>
      </c>
      <c r="K120" s="79">
        <v>6</v>
      </c>
      <c r="L120" s="79">
        <v>6</v>
      </c>
      <c r="M120" s="80">
        <f t="shared" si="24"/>
        <v>1</v>
      </c>
      <c r="N120" s="81" t="s">
        <v>34</v>
      </c>
      <c r="O120" s="82">
        <f t="shared" si="26"/>
        <v>0</v>
      </c>
      <c r="P120" s="54" t="s">
        <v>291</v>
      </c>
      <c r="Q120" s="34" t="s">
        <v>291</v>
      </c>
    </row>
    <row r="121" ht="28" customHeight="1" spans="1:17">
      <c r="A121" s="13">
        <v>117</v>
      </c>
      <c r="B121" s="132" t="s">
        <v>319</v>
      </c>
      <c r="C121" s="51" t="s">
        <v>320</v>
      </c>
      <c r="D121" s="20" t="s">
        <v>128</v>
      </c>
      <c r="E121" s="20">
        <v>3</v>
      </c>
      <c r="F121" s="20" t="s">
        <v>321</v>
      </c>
      <c r="G121" s="9">
        <v>676</v>
      </c>
      <c r="H121" s="9">
        <v>158</v>
      </c>
      <c r="I121" s="84">
        <v>10</v>
      </c>
      <c r="J121" s="84">
        <v>10</v>
      </c>
      <c r="K121" s="79">
        <v>10</v>
      </c>
      <c r="L121" s="79">
        <v>10</v>
      </c>
      <c r="M121" s="80">
        <f t="shared" si="24"/>
        <v>1</v>
      </c>
      <c r="N121" s="81" t="s">
        <v>34</v>
      </c>
      <c r="O121" s="82">
        <f t="shared" si="26"/>
        <v>0</v>
      </c>
      <c r="P121" s="54" t="s">
        <v>291</v>
      </c>
      <c r="Q121" s="34" t="s">
        <v>291</v>
      </c>
    </row>
    <row r="122" ht="28" customHeight="1" spans="1:17">
      <c r="A122" s="13">
        <v>118</v>
      </c>
      <c r="B122" s="138" t="s">
        <v>322</v>
      </c>
      <c r="C122" s="139" t="s">
        <v>323</v>
      </c>
      <c r="D122" s="116" t="s">
        <v>128</v>
      </c>
      <c r="E122" s="116">
        <v>2</v>
      </c>
      <c r="F122" s="20" t="s">
        <v>324</v>
      </c>
      <c r="G122" s="32">
        <v>450</v>
      </c>
      <c r="H122" s="32">
        <v>73</v>
      </c>
      <c r="I122" s="151">
        <v>50</v>
      </c>
      <c r="J122" s="151">
        <v>50</v>
      </c>
      <c r="K122" s="152">
        <v>20.54</v>
      </c>
      <c r="L122" s="152">
        <v>20.54</v>
      </c>
      <c r="M122" s="80">
        <f t="shared" si="24"/>
        <v>1</v>
      </c>
      <c r="N122" s="81" t="s">
        <v>34</v>
      </c>
      <c r="O122" s="82">
        <f t="shared" si="26"/>
        <v>0</v>
      </c>
      <c r="P122" s="153" t="s">
        <v>291</v>
      </c>
      <c r="Q122" s="155" t="s">
        <v>291</v>
      </c>
    </row>
    <row r="123" ht="28" customHeight="1" spans="1:17">
      <c r="A123" s="13">
        <v>119</v>
      </c>
      <c r="B123" s="140" t="s">
        <v>325</v>
      </c>
      <c r="C123" s="37" t="s">
        <v>318</v>
      </c>
      <c r="D123" s="34" t="s">
        <v>133</v>
      </c>
      <c r="E123" s="20">
        <v>120</v>
      </c>
      <c r="F123" s="20" t="s">
        <v>326</v>
      </c>
      <c r="G123" s="9">
        <v>940</v>
      </c>
      <c r="H123" s="9">
        <v>76</v>
      </c>
      <c r="I123" s="151">
        <v>25</v>
      </c>
      <c r="J123" s="151">
        <v>25</v>
      </c>
      <c r="K123" s="152">
        <v>18.43</v>
      </c>
      <c r="L123" s="152">
        <v>18.43</v>
      </c>
      <c r="M123" s="80">
        <f t="shared" si="24"/>
        <v>1</v>
      </c>
      <c r="N123" s="81" t="s">
        <v>34</v>
      </c>
      <c r="O123" s="82">
        <f t="shared" si="26"/>
        <v>0</v>
      </c>
      <c r="P123" s="153" t="s">
        <v>291</v>
      </c>
      <c r="Q123" s="155" t="s">
        <v>291</v>
      </c>
    </row>
    <row r="124" ht="28" customHeight="1" spans="1:17">
      <c r="A124" s="13">
        <v>120</v>
      </c>
      <c r="B124" s="39" t="s">
        <v>327</v>
      </c>
      <c r="C124" s="51" t="s">
        <v>328</v>
      </c>
      <c r="D124" s="20" t="s">
        <v>32</v>
      </c>
      <c r="E124" s="20">
        <v>25</v>
      </c>
      <c r="F124" s="51" t="s">
        <v>329</v>
      </c>
      <c r="G124" s="9">
        <v>450</v>
      </c>
      <c r="H124" s="9">
        <v>66</v>
      </c>
      <c r="I124" s="84">
        <v>6</v>
      </c>
      <c r="J124" s="84">
        <v>6</v>
      </c>
      <c r="K124" s="79">
        <v>6</v>
      </c>
      <c r="L124" s="79">
        <v>6</v>
      </c>
      <c r="M124" s="80">
        <f t="shared" si="24"/>
        <v>1</v>
      </c>
      <c r="N124" s="81" t="s">
        <v>34</v>
      </c>
      <c r="O124" s="82">
        <f t="shared" si="26"/>
        <v>0</v>
      </c>
      <c r="P124" s="54" t="s">
        <v>291</v>
      </c>
      <c r="Q124" s="34" t="s">
        <v>291</v>
      </c>
    </row>
    <row r="125" ht="28" customHeight="1" spans="1:17">
      <c r="A125" s="13">
        <v>121</v>
      </c>
      <c r="B125" s="39" t="s">
        <v>330</v>
      </c>
      <c r="C125" s="51" t="s">
        <v>331</v>
      </c>
      <c r="D125" s="20" t="s">
        <v>133</v>
      </c>
      <c r="E125" s="20">
        <v>518</v>
      </c>
      <c r="F125" s="51" t="s">
        <v>332</v>
      </c>
      <c r="G125" s="9">
        <v>940</v>
      </c>
      <c r="H125" s="9">
        <v>76</v>
      </c>
      <c r="I125" s="84">
        <v>157</v>
      </c>
      <c r="J125" s="84">
        <v>157</v>
      </c>
      <c r="K125" s="152">
        <v>137</v>
      </c>
      <c r="L125" s="152">
        <v>137</v>
      </c>
      <c r="M125" s="80">
        <f t="shared" si="24"/>
        <v>1</v>
      </c>
      <c r="N125" s="81" t="s">
        <v>34</v>
      </c>
      <c r="O125" s="82">
        <f t="shared" si="26"/>
        <v>0</v>
      </c>
      <c r="P125" s="153" t="s">
        <v>291</v>
      </c>
      <c r="Q125" s="155" t="s">
        <v>291</v>
      </c>
    </row>
    <row r="126" ht="28" customHeight="1" spans="1:17">
      <c r="A126" s="13">
        <v>122</v>
      </c>
      <c r="B126" s="106" t="s">
        <v>333</v>
      </c>
      <c r="C126" s="106"/>
      <c r="D126" s="54" t="s">
        <v>334</v>
      </c>
      <c r="E126" s="54"/>
      <c r="F126" s="37"/>
      <c r="G126" s="59">
        <f>G127+G148+G153+G158+G161+G164+G168+G172+G175+G176+G179</f>
        <v>19921</v>
      </c>
      <c r="H126" s="59">
        <f>H127+H148+H153+H158+H161+H164+H168+H172+H175+H176+H179</f>
        <v>3038</v>
      </c>
      <c r="I126" s="149">
        <f>I127+I148+I153+I158+I161+I164+I168+I172+I175+I176+I179+I144+I182</f>
        <v>826.5</v>
      </c>
      <c r="J126" s="149">
        <f t="shared" ref="J126:L126" si="31">J127+J148+J153+J158+J161+J164+J168+J172+J175+J176+J179+J144+J182</f>
        <v>826.5</v>
      </c>
      <c r="K126" s="148">
        <f t="shared" si="31"/>
        <v>703.1571</v>
      </c>
      <c r="L126" s="148">
        <f t="shared" si="31"/>
        <v>713.1964</v>
      </c>
      <c r="M126" s="80">
        <f t="shared" si="24"/>
        <v>1.01427746374174</v>
      </c>
      <c r="N126" s="81" t="s">
        <v>34</v>
      </c>
      <c r="O126" s="82">
        <f t="shared" si="26"/>
        <v>-10.0393</v>
      </c>
      <c r="P126" s="54" t="s">
        <v>335</v>
      </c>
      <c r="Q126" s="54" t="s">
        <v>335</v>
      </c>
    </row>
    <row r="127" ht="28" customHeight="1" spans="1:17">
      <c r="A127" s="13">
        <v>123</v>
      </c>
      <c r="B127" s="82" t="s">
        <v>336</v>
      </c>
      <c r="C127" s="141" t="s">
        <v>66</v>
      </c>
      <c r="D127" s="35" t="s">
        <v>83</v>
      </c>
      <c r="E127" s="36">
        <v>1</v>
      </c>
      <c r="F127" s="37"/>
      <c r="G127" s="55">
        <f>SUM(G128:G134)</f>
        <v>3530</v>
      </c>
      <c r="H127" s="55">
        <f>SUM(H128:H134)</f>
        <v>735</v>
      </c>
      <c r="I127" s="82">
        <f>SUM(I128:I143)</f>
        <v>326.5</v>
      </c>
      <c r="J127" s="82">
        <f>SUM(J128:J143)</f>
        <v>326.5</v>
      </c>
      <c r="K127" s="90">
        <f>SUM(K128:K143)</f>
        <v>257.6518</v>
      </c>
      <c r="L127" s="90">
        <f>SUM(L128:L143)</f>
        <v>255.5426</v>
      </c>
      <c r="M127" s="80">
        <f t="shared" si="24"/>
        <v>0.991813757947742</v>
      </c>
      <c r="N127" s="81" t="s">
        <v>34</v>
      </c>
      <c r="O127" s="82">
        <f t="shared" si="26"/>
        <v>2.10920000000002</v>
      </c>
      <c r="P127" s="54"/>
      <c r="Q127" s="54"/>
    </row>
    <row r="128" s="1" customFormat="1" ht="28" customHeight="1" spans="1:17">
      <c r="A128" s="13">
        <v>124</v>
      </c>
      <c r="B128" s="20" t="s">
        <v>337</v>
      </c>
      <c r="C128" s="20" t="s">
        <v>69</v>
      </c>
      <c r="D128" s="20" t="s">
        <v>133</v>
      </c>
      <c r="E128" s="20">
        <v>300</v>
      </c>
      <c r="F128" s="20" t="s">
        <v>338</v>
      </c>
      <c r="G128" s="9">
        <v>360</v>
      </c>
      <c r="H128" s="9">
        <v>95</v>
      </c>
      <c r="I128" s="20">
        <v>1</v>
      </c>
      <c r="J128" s="20">
        <v>1</v>
      </c>
      <c r="K128" s="154">
        <v>1</v>
      </c>
      <c r="L128" s="154">
        <v>1</v>
      </c>
      <c r="M128" s="80">
        <f t="shared" si="24"/>
        <v>1</v>
      </c>
      <c r="N128" s="81" t="s">
        <v>34</v>
      </c>
      <c r="O128" s="82">
        <f t="shared" si="26"/>
        <v>0</v>
      </c>
      <c r="P128" s="20" t="s">
        <v>71</v>
      </c>
      <c r="Q128" s="20" t="s">
        <v>71</v>
      </c>
    </row>
    <row r="129" s="1" customFormat="1" ht="28" customHeight="1" spans="1:17">
      <c r="A129" s="13">
        <v>125</v>
      </c>
      <c r="B129" s="20" t="s">
        <v>339</v>
      </c>
      <c r="C129" s="20" t="s">
        <v>69</v>
      </c>
      <c r="D129" s="20" t="s">
        <v>133</v>
      </c>
      <c r="E129" s="20">
        <v>725</v>
      </c>
      <c r="F129" s="20" t="s">
        <v>340</v>
      </c>
      <c r="G129" s="9">
        <v>360</v>
      </c>
      <c r="H129" s="9">
        <v>95</v>
      </c>
      <c r="I129" s="20">
        <v>29</v>
      </c>
      <c r="J129" s="20">
        <v>29</v>
      </c>
      <c r="K129" s="154">
        <v>21.3746</v>
      </c>
      <c r="L129" s="154">
        <v>21.3746</v>
      </c>
      <c r="M129" s="80">
        <f t="shared" si="24"/>
        <v>1</v>
      </c>
      <c r="N129" s="81" t="s">
        <v>34</v>
      </c>
      <c r="O129" s="82">
        <f t="shared" si="26"/>
        <v>0</v>
      </c>
      <c r="P129" s="20" t="s">
        <v>71</v>
      </c>
      <c r="Q129" s="20" t="s">
        <v>71</v>
      </c>
    </row>
    <row r="130" s="1" customFormat="1" ht="28" customHeight="1" spans="1:17">
      <c r="A130" s="13">
        <v>126</v>
      </c>
      <c r="B130" s="20" t="s">
        <v>341</v>
      </c>
      <c r="C130" s="20" t="s">
        <v>69</v>
      </c>
      <c r="D130" s="20" t="s">
        <v>133</v>
      </c>
      <c r="E130" s="20">
        <v>1000</v>
      </c>
      <c r="F130" s="20" t="s">
        <v>342</v>
      </c>
      <c r="G130" s="9">
        <v>360</v>
      </c>
      <c r="H130" s="9">
        <v>95</v>
      </c>
      <c r="I130" s="20">
        <v>26</v>
      </c>
      <c r="J130" s="20">
        <v>26</v>
      </c>
      <c r="K130" s="154">
        <v>17.19</v>
      </c>
      <c r="L130" s="154">
        <v>17.19</v>
      </c>
      <c r="M130" s="80">
        <f t="shared" si="24"/>
        <v>1</v>
      </c>
      <c r="N130" s="81" t="s">
        <v>34</v>
      </c>
      <c r="O130" s="82">
        <f t="shared" si="26"/>
        <v>0</v>
      </c>
      <c r="P130" s="20" t="s">
        <v>71</v>
      </c>
      <c r="Q130" s="20" t="s">
        <v>71</v>
      </c>
    </row>
    <row r="131" s="1" customFormat="1" ht="28" customHeight="1" spans="1:17">
      <c r="A131" s="13">
        <v>127</v>
      </c>
      <c r="B131" s="20" t="s">
        <v>343</v>
      </c>
      <c r="C131" s="20" t="s">
        <v>69</v>
      </c>
      <c r="D131" s="20" t="s">
        <v>133</v>
      </c>
      <c r="E131" s="20">
        <v>2000</v>
      </c>
      <c r="F131" s="20" t="s">
        <v>321</v>
      </c>
      <c r="G131" s="9">
        <v>530</v>
      </c>
      <c r="H131" s="9">
        <v>98</v>
      </c>
      <c r="I131" s="20">
        <v>29</v>
      </c>
      <c r="J131" s="20">
        <v>29</v>
      </c>
      <c r="K131" s="154">
        <v>21.1309</v>
      </c>
      <c r="L131" s="154">
        <v>21.1309</v>
      </c>
      <c r="M131" s="80">
        <f t="shared" si="24"/>
        <v>1</v>
      </c>
      <c r="N131" s="81" t="s">
        <v>34</v>
      </c>
      <c r="O131" s="82">
        <f t="shared" si="26"/>
        <v>0</v>
      </c>
      <c r="P131" s="20" t="s">
        <v>71</v>
      </c>
      <c r="Q131" s="20" t="s">
        <v>71</v>
      </c>
    </row>
    <row r="132" s="1" customFormat="1" ht="28" customHeight="1" spans="1:17">
      <c r="A132" s="13">
        <v>128</v>
      </c>
      <c r="B132" s="20" t="s">
        <v>344</v>
      </c>
      <c r="C132" s="20" t="s">
        <v>69</v>
      </c>
      <c r="D132" s="20" t="s">
        <v>133</v>
      </c>
      <c r="E132" s="20">
        <v>1380</v>
      </c>
      <c r="F132" s="20" t="s">
        <v>321</v>
      </c>
      <c r="G132" s="9">
        <v>500</v>
      </c>
      <c r="H132" s="9">
        <v>65</v>
      </c>
      <c r="I132" s="20">
        <v>20</v>
      </c>
      <c r="J132" s="20">
        <v>20</v>
      </c>
      <c r="K132" s="154">
        <v>14.55</v>
      </c>
      <c r="L132" s="154">
        <v>14.55</v>
      </c>
      <c r="M132" s="80">
        <f t="shared" si="24"/>
        <v>1</v>
      </c>
      <c r="N132" s="81" t="s">
        <v>34</v>
      </c>
      <c r="O132" s="82">
        <f t="shared" si="26"/>
        <v>0</v>
      </c>
      <c r="P132" s="20" t="s">
        <v>71</v>
      </c>
      <c r="Q132" s="20" t="s">
        <v>71</v>
      </c>
    </row>
    <row r="133" s="1" customFormat="1" ht="28" customHeight="1" spans="1:17">
      <c r="A133" s="13">
        <v>129</v>
      </c>
      <c r="B133" s="20" t="s">
        <v>345</v>
      </c>
      <c r="C133" s="20" t="s">
        <v>69</v>
      </c>
      <c r="D133" s="20" t="s">
        <v>133</v>
      </c>
      <c r="E133" s="20">
        <v>1270</v>
      </c>
      <c r="F133" s="20" t="s">
        <v>346</v>
      </c>
      <c r="G133" s="9">
        <v>530</v>
      </c>
      <c r="H133" s="9">
        <v>98</v>
      </c>
      <c r="I133" s="20">
        <v>28</v>
      </c>
      <c r="J133" s="20">
        <v>28</v>
      </c>
      <c r="K133" s="154">
        <v>22.3549</v>
      </c>
      <c r="L133" s="154">
        <v>19.0977</v>
      </c>
      <c r="M133" s="80">
        <f t="shared" si="24"/>
        <v>0.854295926172785</v>
      </c>
      <c r="N133" s="81" t="s">
        <v>34</v>
      </c>
      <c r="O133" s="82">
        <f t="shared" ref="O133:O188" si="32">K133-L133</f>
        <v>3.2572</v>
      </c>
      <c r="P133" s="20" t="s">
        <v>71</v>
      </c>
      <c r="Q133" s="20" t="s">
        <v>71</v>
      </c>
    </row>
    <row r="134" s="1" customFormat="1" ht="28" customHeight="1" spans="1:17">
      <c r="A134" s="13">
        <v>130</v>
      </c>
      <c r="B134" s="20" t="s">
        <v>347</v>
      </c>
      <c r="C134" s="20" t="s">
        <v>348</v>
      </c>
      <c r="D134" s="20" t="s">
        <v>133</v>
      </c>
      <c r="E134" s="20">
        <v>400</v>
      </c>
      <c r="F134" s="20" t="s">
        <v>349</v>
      </c>
      <c r="G134" s="9">
        <v>890</v>
      </c>
      <c r="H134" s="9">
        <v>189</v>
      </c>
      <c r="I134" s="20">
        <v>29</v>
      </c>
      <c r="J134" s="20">
        <v>29</v>
      </c>
      <c r="K134" s="154">
        <v>28.67</v>
      </c>
      <c r="L134" s="154">
        <v>28.67</v>
      </c>
      <c r="M134" s="80">
        <f t="shared" si="24"/>
        <v>1</v>
      </c>
      <c r="N134" s="81" t="s">
        <v>34</v>
      </c>
      <c r="O134" s="82">
        <f t="shared" si="32"/>
        <v>0</v>
      </c>
      <c r="P134" s="20" t="s">
        <v>71</v>
      </c>
      <c r="Q134" s="20" t="s">
        <v>71</v>
      </c>
    </row>
    <row r="135" s="1" customFormat="1" ht="28" customHeight="1" spans="1:17">
      <c r="A135" s="13">
        <v>131</v>
      </c>
      <c r="B135" s="156" t="s">
        <v>350</v>
      </c>
      <c r="C135" s="156" t="s">
        <v>69</v>
      </c>
      <c r="D135" s="157" t="s">
        <v>83</v>
      </c>
      <c r="E135" s="158">
        <v>1</v>
      </c>
      <c r="F135" s="158" t="s">
        <v>351</v>
      </c>
      <c r="G135" s="9">
        <v>890</v>
      </c>
      <c r="H135" s="9">
        <v>189</v>
      </c>
      <c r="I135" s="158">
        <v>11.5</v>
      </c>
      <c r="J135" s="158">
        <v>11.5</v>
      </c>
      <c r="K135" s="173"/>
      <c r="L135" s="173"/>
      <c r="M135" s="80">
        <v>0</v>
      </c>
      <c r="N135" s="81" t="s">
        <v>34</v>
      </c>
      <c r="O135" s="82">
        <f t="shared" si="32"/>
        <v>0</v>
      </c>
      <c r="P135" s="20" t="s">
        <v>71</v>
      </c>
      <c r="Q135" s="20" t="s">
        <v>71</v>
      </c>
    </row>
    <row r="136" s="1" customFormat="1" ht="28" customHeight="1" spans="1:17">
      <c r="A136" s="13">
        <v>132</v>
      </c>
      <c r="B136" s="159" t="s">
        <v>352</v>
      </c>
      <c r="C136" s="159" t="s">
        <v>69</v>
      </c>
      <c r="D136" s="159" t="s">
        <v>133</v>
      </c>
      <c r="E136" s="159">
        <v>500</v>
      </c>
      <c r="F136" s="159" t="s">
        <v>353</v>
      </c>
      <c r="G136" s="9">
        <v>530</v>
      </c>
      <c r="H136" s="9">
        <v>98</v>
      </c>
      <c r="I136" s="159">
        <v>10</v>
      </c>
      <c r="J136" s="159">
        <v>10</v>
      </c>
      <c r="K136" s="174">
        <v>11.024</v>
      </c>
      <c r="L136" s="174">
        <v>11.024</v>
      </c>
      <c r="M136" s="80">
        <f t="shared" ref="M136:M166" si="33">L136/K136*100%</f>
        <v>1</v>
      </c>
      <c r="N136" s="81" t="s">
        <v>34</v>
      </c>
      <c r="O136" s="82">
        <f t="shared" si="32"/>
        <v>0</v>
      </c>
      <c r="P136" s="20" t="s">
        <v>71</v>
      </c>
      <c r="Q136" s="20" t="s">
        <v>71</v>
      </c>
    </row>
    <row r="137" s="1" customFormat="1" ht="28" customHeight="1" spans="1:17">
      <c r="A137" s="13">
        <v>133</v>
      </c>
      <c r="B137" s="160" t="s">
        <v>354</v>
      </c>
      <c r="C137" s="160" t="s">
        <v>69</v>
      </c>
      <c r="D137" s="160" t="s">
        <v>133</v>
      </c>
      <c r="E137" s="160">
        <v>500</v>
      </c>
      <c r="F137" s="160" t="s">
        <v>340</v>
      </c>
      <c r="G137" s="9">
        <v>1365</v>
      </c>
      <c r="H137" s="9">
        <v>380</v>
      </c>
      <c r="I137" s="160">
        <v>20</v>
      </c>
      <c r="J137" s="160">
        <v>20</v>
      </c>
      <c r="K137" s="175">
        <v>5.9774</v>
      </c>
      <c r="L137" s="175">
        <v>5.9774</v>
      </c>
      <c r="M137" s="80">
        <f t="shared" si="33"/>
        <v>1</v>
      </c>
      <c r="N137" s="81" t="s">
        <v>34</v>
      </c>
      <c r="O137" s="82">
        <f t="shared" si="32"/>
        <v>0</v>
      </c>
      <c r="P137" s="20" t="s">
        <v>71</v>
      </c>
      <c r="Q137" s="20" t="s">
        <v>71</v>
      </c>
    </row>
    <row r="138" s="1" customFormat="1" ht="28" customHeight="1" spans="1:17">
      <c r="A138" s="13">
        <v>134</v>
      </c>
      <c r="B138" s="20" t="s">
        <v>355</v>
      </c>
      <c r="C138" s="161" t="s">
        <v>69</v>
      </c>
      <c r="D138" s="161" t="s">
        <v>133</v>
      </c>
      <c r="E138" s="161">
        <v>2000</v>
      </c>
      <c r="F138" s="161" t="s">
        <v>356</v>
      </c>
      <c r="G138" s="9">
        <v>1365</v>
      </c>
      <c r="H138" s="9">
        <v>380</v>
      </c>
      <c r="I138" s="161">
        <v>49</v>
      </c>
      <c r="J138" s="161">
        <v>49</v>
      </c>
      <c r="K138" s="176">
        <v>49</v>
      </c>
      <c r="L138" s="176">
        <v>49.868</v>
      </c>
      <c r="M138" s="80">
        <f t="shared" si="33"/>
        <v>1.01771428571429</v>
      </c>
      <c r="N138" s="81" t="s">
        <v>34</v>
      </c>
      <c r="O138" s="82">
        <f t="shared" si="32"/>
        <v>-0.868000000000002</v>
      </c>
      <c r="P138" s="20" t="s">
        <v>71</v>
      </c>
      <c r="Q138" s="20" t="s">
        <v>71</v>
      </c>
    </row>
    <row r="139" s="1" customFormat="1" ht="28" customHeight="1" spans="1:17">
      <c r="A139" s="13">
        <v>135</v>
      </c>
      <c r="B139" s="20" t="s">
        <v>357</v>
      </c>
      <c r="C139" s="20" t="s">
        <v>69</v>
      </c>
      <c r="D139" s="20" t="s">
        <v>358</v>
      </c>
      <c r="E139" s="20">
        <v>1500</v>
      </c>
      <c r="F139" s="20" t="s">
        <v>359</v>
      </c>
      <c r="G139" s="9">
        <v>1365</v>
      </c>
      <c r="H139" s="9">
        <v>380</v>
      </c>
      <c r="I139" s="20">
        <v>29</v>
      </c>
      <c r="J139" s="20">
        <v>29</v>
      </c>
      <c r="K139" s="154">
        <v>23.44</v>
      </c>
      <c r="L139" s="154">
        <v>23.44</v>
      </c>
      <c r="M139" s="80">
        <f t="shared" si="33"/>
        <v>1</v>
      </c>
      <c r="N139" s="81" t="s">
        <v>34</v>
      </c>
      <c r="O139" s="82">
        <f t="shared" si="32"/>
        <v>0</v>
      </c>
      <c r="P139" s="20" t="s">
        <v>71</v>
      </c>
      <c r="Q139" s="20" t="s">
        <v>71</v>
      </c>
    </row>
    <row r="140" s="1" customFormat="1" ht="28" customHeight="1" spans="1:17">
      <c r="A140" s="13">
        <v>136</v>
      </c>
      <c r="B140" s="20" t="s">
        <v>360</v>
      </c>
      <c r="C140" s="161" t="s">
        <v>69</v>
      </c>
      <c r="D140" s="161" t="s">
        <v>133</v>
      </c>
      <c r="E140" s="161">
        <v>10</v>
      </c>
      <c r="F140" s="161" t="s">
        <v>353</v>
      </c>
      <c r="G140" s="9">
        <v>1365</v>
      </c>
      <c r="H140" s="9">
        <v>380</v>
      </c>
      <c r="I140" s="20">
        <v>10</v>
      </c>
      <c r="J140" s="20">
        <v>10</v>
      </c>
      <c r="K140" s="154">
        <v>9.97</v>
      </c>
      <c r="L140" s="154">
        <v>9.97</v>
      </c>
      <c r="M140" s="80">
        <f t="shared" si="33"/>
        <v>1</v>
      </c>
      <c r="N140" s="81" t="s">
        <v>34</v>
      </c>
      <c r="O140" s="82">
        <f t="shared" si="32"/>
        <v>0</v>
      </c>
      <c r="P140" s="20" t="s">
        <v>71</v>
      </c>
      <c r="Q140" s="20" t="s">
        <v>71</v>
      </c>
    </row>
    <row r="141" s="1" customFormat="1" ht="28" customHeight="1" spans="1:17">
      <c r="A141" s="13">
        <v>137</v>
      </c>
      <c r="B141" s="20" t="s">
        <v>361</v>
      </c>
      <c r="C141" s="161" t="s">
        <v>69</v>
      </c>
      <c r="D141" s="161" t="s">
        <v>133</v>
      </c>
      <c r="E141" s="161">
        <v>12</v>
      </c>
      <c r="F141" s="161" t="s">
        <v>353</v>
      </c>
      <c r="G141" s="9">
        <v>1365</v>
      </c>
      <c r="H141" s="9">
        <v>380</v>
      </c>
      <c r="I141" s="161">
        <v>20</v>
      </c>
      <c r="J141" s="161">
        <v>20</v>
      </c>
      <c r="K141" s="176">
        <v>18.19</v>
      </c>
      <c r="L141" s="176">
        <v>18.19</v>
      </c>
      <c r="M141" s="80">
        <f t="shared" si="33"/>
        <v>1</v>
      </c>
      <c r="N141" s="81" t="s">
        <v>34</v>
      </c>
      <c r="O141" s="82">
        <f t="shared" si="32"/>
        <v>0</v>
      </c>
      <c r="P141" s="20" t="s">
        <v>71</v>
      </c>
      <c r="Q141" s="20" t="s">
        <v>71</v>
      </c>
    </row>
    <row r="142" s="1" customFormat="1" ht="28" customHeight="1" spans="1:17">
      <c r="A142" s="13">
        <v>138</v>
      </c>
      <c r="B142" s="20" t="s">
        <v>362</v>
      </c>
      <c r="C142" s="161" t="s">
        <v>69</v>
      </c>
      <c r="D142" s="161" t="s">
        <v>133</v>
      </c>
      <c r="E142" s="161">
        <v>100</v>
      </c>
      <c r="F142" s="161" t="s">
        <v>353</v>
      </c>
      <c r="G142" s="9">
        <v>1365</v>
      </c>
      <c r="H142" s="9">
        <v>380</v>
      </c>
      <c r="I142" s="161">
        <v>5</v>
      </c>
      <c r="J142" s="161">
        <v>5</v>
      </c>
      <c r="K142" s="176">
        <v>5</v>
      </c>
      <c r="L142" s="176">
        <v>5.28</v>
      </c>
      <c r="M142" s="80">
        <f t="shared" si="33"/>
        <v>1.056</v>
      </c>
      <c r="N142" s="81" t="s">
        <v>34</v>
      </c>
      <c r="O142" s="82">
        <f t="shared" si="32"/>
        <v>-0.28</v>
      </c>
      <c r="P142" s="20" t="s">
        <v>71</v>
      </c>
      <c r="Q142" s="20" t="s">
        <v>71</v>
      </c>
    </row>
    <row r="143" s="1" customFormat="1" ht="28" customHeight="1" spans="1:17">
      <c r="A143" s="13">
        <v>139</v>
      </c>
      <c r="B143" s="20" t="s">
        <v>363</v>
      </c>
      <c r="C143" s="161" t="s">
        <v>69</v>
      </c>
      <c r="D143" s="161" t="s">
        <v>133</v>
      </c>
      <c r="E143" s="161">
        <v>500</v>
      </c>
      <c r="F143" s="161" t="s">
        <v>340</v>
      </c>
      <c r="G143" s="9">
        <v>1365</v>
      </c>
      <c r="H143" s="9">
        <v>380</v>
      </c>
      <c r="I143" s="161">
        <v>10</v>
      </c>
      <c r="J143" s="161">
        <v>10</v>
      </c>
      <c r="K143" s="176">
        <v>8.78</v>
      </c>
      <c r="L143" s="176">
        <v>8.78</v>
      </c>
      <c r="M143" s="80">
        <f t="shared" si="33"/>
        <v>1</v>
      </c>
      <c r="N143" s="81" t="s">
        <v>34</v>
      </c>
      <c r="O143" s="82">
        <f t="shared" si="32"/>
        <v>0</v>
      </c>
      <c r="P143" s="20" t="s">
        <v>71</v>
      </c>
      <c r="Q143" s="20" t="s">
        <v>71</v>
      </c>
    </row>
    <row r="144" s="1" customFormat="1" ht="28" customHeight="1" spans="1:17">
      <c r="A144" s="13">
        <v>140</v>
      </c>
      <c r="B144" s="82" t="s">
        <v>364</v>
      </c>
      <c r="C144" s="54" t="s">
        <v>365</v>
      </c>
      <c r="D144" s="35"/>
      <c r="E144" s="36"/>
      <c r="F144" s="37"/>
      <c r="G144" s="55">
        <f>SUM(G145:G154)</f>
        <v>6444</v>
      </c>
      <c r="H144" s="55">
        <f>SUM(H145:H154)</f>
        <v>1272</v>
      </c>
      <c r="I144" s="82">
        <f>SUM(I145:I147)</f>
        <v>73</v>
      </c>
      <c r="J144" s="82">
        <f t="shared" ref="J144:L144" si="34">SUM(J145:J147)</f>
        <v>73</v>
      </c>
      <c r="K144" s="90">
        <f t="shared" si="34"/>
        <v>57.38</v>
      </c>
      <c r="L144" s="90">
        <f t="shared" si="34"/>
        <v>70.0294</v>
      </c>
      <c r="M144" s="80">
        <f t="shared" si="33"/>
        <v>1.22044963401882</v>
      </c>
      <c r="N144" s="81" t="s">
        <v>34</v>
      </c>
      <c r="O144" s="82">
        <f t="shared" si="32"/>
        <v>-12.6494</v>
      </c>
      <c r="P144" s="54"/>
      <c r="Q144" s="54"/>
    </row>
    <row r="145" s="1" customFormat="1" ht="28" customHeight="1" spans="1:17">
      <c r="A145" s="13">
        <v>141</v>
      </c>
      <c r="B145" s="39" t="s">
        <v>366</v>
      </c>
      <c r="C145" s="54" t="s">
        <v>367</v>
      </c>
      <c r="D145" s="20" t="s">
        <v>133</v>
      </c>
      <c r="E145" s="20">
        <v>300</v>
      </c>
      <c r="F145" s="20" t="s">
        <v>368</v>
      </c>
      <c r="G145" s="9">
        <v>525</v>
      </c>
      <c r="H145" s="9">
        <v>45</v>
      </c>
      <c r="I145" s="20">
        <v>26</v>
      </c>
      <c r="J145" s="20">
        <v>26</v>
      </c>
      <c r="K145" s="154">
        <v>11.2</v>
      </c>
      <c r="L145" s="154">
        <v>11.2</v>
      </c>
      <c r="M145" s="80">
        <f t="shared" si="33"/>
        <v>1</v>
      </c>
      <c r="N145" s="81" t="s">
        <v>34</v>
      </c>
      <c r="O145" s="82">
        <f t="shared" si="32"/>
        <v>0</v>
      </c>
      <c r="P145" s="20" t="s">
        <v>71</v>
      </c>
      <c r="Q145" s="20" t="s">
        <v>71</v>
      </c>
    </row>
    <row r="146" s="1" customFormat="1" ht="28" customHeight="1" spans="1:17">
      <c r="A146" s="13">
        <v>142</v>
      </c>
      <c r="B146" s="39" t="s">
        <v>369</v>
      </c>
      <c r="C146" s="54" t="s">
        <v>370</v>
      </c>
      <c r="D146" s="20" t="s">
        <v>133</v>
      </c>
      <c r="E146" s="20">
        <v>700</v>
      </c>
      <c r="F146" s="20" t="s">
        <v>340</v>
      </c>
      <c r="G146" s="9">
        <v>500</v>
      </c>
      <c r="H146" s="9">
        <v>65</v>
      </c>
      <c r="I146" s="20">
        <v>17</v>
      </c>
      <c r="J146" s="20">
        <v>17</v>
      </c>
      <c r="K146" s="154">
        <v>17</v>
      </c>
      <c r="L146" s="154">
        <v>29.6494</v>
      </c>
      <c r="M146" s="80">
        <f t="shared" si="33"/>
        <v>1.74408235294118</v>
      </c>
      <c r="N146" s="81" t="s">
        <v>34</v>
      </c>
      <c r="O146" s="82">
        <f t="shared" si="32"/>
        <v>-12.6494</v>
      </c>
      <c r="P146" s="20" t="s">
        <v>71</v>
      </c>
      <c r="Q146" s="20" t="s">
        <v>71</v>
      </c>
    </row>
    <row r="147" s="1" customFormat="1" ht="28" customHeight="1" spans="1:17">
      <c r="A147" s="13">
        <v>143</v>
      </c>
      <c r="B147" s="39" t="s">
        <v>371</v>
      </c>
      <c r="C147" s="54" t="s">
        <v>372</v>
      </c>
      <c r="D147" s="20" t="s">
        <v>133</v>
      </c>
      <c r="E147" s="20">
        <v>737</v>
      </c>
      <c r="F147" s="20" t="s">
        <v>340</v>
      </c>
      <c r="G147" s="9">
        <v>525</v>
      </c>
      <c r="H147" s="9">
        <v>45</v>
      </c>
      <c r="I147" s="20">
        <v>30</v>
      </c>
      <c r="J147" s="20">
        <v>30</v>
      </c>
      <c r="K147" s="154">
        <v>29.18</v>
      </c>
      <c r="L147" s="154">
        <v>29.18</v>
      </c>
      <c r="M147" s="80">
        <f t="shared" si="33"/>
        <v>1</v>
      </c>
      <c r="N147" s="81" t="s">
        <v>34</v>
      </c>
      <c r="O147" s="82">
        <f t="shared" si="32"/>
        <v>0</v>
      </c>
      <c r="P147" s="20" t="s">
        <v>71</v>
      </c>
      <c r="Q147" s="20" t="s">
        <v>71</v>
      </c>
    </row>
    <row r="148" ht="28" customHeight="1" spans="1:17">
      <c r="A148" s="13">
        <v>144</v>
      </c>
      <c r="B148" s="82" t="s">
        <v>373</v>
      </c>
      <c r="C148" s="82" t="s">
        <v>374</v>
      </c>
      <c r="D148" s="35" t="s">
        <v>83</v>
      </c>
      <c r="E148" s="36">
        <v>1</v>
      </c>
      <c r="F148" s="37" t="s">
        <v>375</v>
      </c>
      <c r="G148" s="55">
        <f t="shared" ref="G148:L148" si="35">G149+G150+G151+G152</f>
        <v>1147</v>
      </c>
      <c r="H148" s="55">
        <f t="shared" si="35"/>
        <v>350</v>
      </c>
      <c r="I148" s="54">
        <f t="shared" si="35"/>
        <v>117</v>
      </c>
      <c r="J148" s="54">
        <f t="shared" si="35"/>
        <v>117</v>
      </c>
      <c r="K148" s="177">
        <f t="shared" si="35"/>
        <v>116.96</v>
      </c>
      <c r="L148" s="177">
        <f t="shared" si="35"/>
        <v>116.96</v>
      </c>
      <c r="M148" s="80">
        <f t="shared" si="33"/>
        <v>1</v>
      </c>
      <c r="N148" s="81" t="s">
        <v>34</v>
      </c>
      <c r="O148" s="82">
        <f t="shared" si="32"/>
        <v>0</v>
      </c>
      <c r="P148" s="54"/>
      <c r="Q148" s="54"/>
    </row>
    <row r="149" ht="28" customHeight="1" spans="1:17">
      <c r="A149" s="13">
        <v>145</v>
      </c>
      <c r="B149" s="39" t="s">
        <v>376</v>
      </c>
      <c r="C149" s="20" t="s">
        <v>377</v>
      </c>
      <c r="D149" s="20" t="s">
        <v>133</v>
      </c>
      <c r="E149" s="20">
        <v>615</v>
      </c>
      <c r="F149" s="20" t="s">
        <v>378</v>
      </c>
      <c r="G149" s="9">
        <v>200</v>
      </c>
      <c r="H149" s="9">
        <v>60</v>
      </c>
      <c r="I149" s="20">
        <v>8</v>
      </c>
      <c r="J149" s="20">
        <v>8</v>
      </c>
      <c r="K149" s="154">
        <v>8</v>
      </c>
      <c r="L149" s="154">
        <v>8</v>
      </c>
      <c r="M149" s="80">
        <f t="shared" si="33"/>
        <v>1</v>
      </c>
      <c r="N149" s="81" t="s">
        <v>34</v>
      </c>
      <c r="O149" s="82">
        <f t="shared" si="32"/>
        <v>0</v>
      </c>
      <c r="P149" s="20" t="s">
        <v>379</v>
      </c>
      <c r="Q149" s="20" t="s">
        <v>379</v>
      </c>
    </row>
    <row r="150" ht="28" customHeight="1" spans="1:17">
      <c r="A150" s="13">
        <v>146</v>
      </c>
      <c r="B150" s="39" t="s">
        <v>380</v>
      </c>
      <c r="C150" s="20" t="s">
        <v>381</v>
      </c>
      <c r="D150" s="20" t="s">
        <v>83</v>
      </c>
      <c r="E150" s="20">
        <v>1</v>
      </c>
      <c r="F150" s="20" t="s">
        <v>382</v>
      </c>
      <c r="G150" s="9">
        <v>400</v>
      </c>
      <c r="H150" s="9">
        <v>120</v>
      </c>
      <c r="I150" s="20">
        <v>12</v>
      </c>
      <c r="J150" s="20">
        <v>12</v>
      </c>
      <c r="K150" s="154">
        <v>12</v>
      </c>
      <c r="L150" s="154">
        <v>12</v>
      </c>
      <c r="M150" s="80">
        <f t="shared" si="33"/>
        <v>1</v>
      </c>
      <c r="N150" s="81" t="s">
        <v>34</v>
      </c>
      <c r="O150" s="82">
        <f t="shared" si="32"/>
        <v>0</v>
      </c>
      <c r="P150" s="20" t="s">
        <v>379</v>
      </c>
      <c r="Q150" s="20" t="s">
        <v>379</v>
      </c>
    </row>
    <row r="151" ht="28" customHeight="1" spans="1:17">
      <c r="A151" s="13">
        <v>147</v>
      </c>
      <c r="B151" s="39" t="s">
        <v>383</v>
      </c>
      <c r="C151" s="20" t="s">
        <v>384</v>
      </c>
      <c r="D151" s="20" t="s">
        <v>133</v>
      </c>
      <c r="E151" s="20">
        <v>770</v>
      </c>
      <c r="F151" s="20" t="s">
        <v>378</v>
      </c>
      <c r="G151" s="9">
        <v>420</v>
      </c>
      <c r="H151" s="9">
        <v>150</v>
      </c>
      <c r="I151" s="20">
        <v>10</v>
      </c>
      <c r="J151" s="20">
        <v>10</v>
      </c>
      <c r="K151" s="154">
        <v>9.96</v>
      </c>
      <c r="L151" s="154">
        <v>9.96</v>
      </c>
      <c r="M151" s="80">
        <f t="shared" si="33"/>
        <v>1</v>
      </c>
      <c r="N151" s="81" t="s">
        <v>34</v>
      </c>
      <c r="O151" s="82">
        <f t="shared" si="32"/>
        <v>0</v>
      </c>
      <c r="P151" s="20" t="s">
        <v>379</v>
      </c>
      <c r="Q151" s="20" t="s">
        <v>379</v>
      </c>
    </row>
    <row r="152" ht="28" customHeight="1" spans="1:17">
      <c r="A152" s="13">
        <v>148</v>
      </c>
      <c r="B152" s="39" t="s">
        <v>385</v>
      </c>
      <c r="C152" s="20" t="s">
        <v>386</v>
      </c>
      <c r="D152" s="20" t="s">
        <v>110</v>
      </c>
      <c r="E152" s="20">
        <v>1</v>
      </c>
      <c r="F152" s="20" t="s">
        <v>387</v>
      </c>
      <c r="G152" s="9">
        <v>127</v>
      </c>
      <c r="H152" s="9">
        <v>20</v>
      </c>
      <c r="I152" s="20">
        <v>87</v>
      </c>
      <c r="J152" s="20">
        <v>87</v>
      </c>
      <c r="K152" s="154">
        <v>87</v>
      </c>
      <c r="L152" s="154">
        <v>87</v>
      </c>
      <c r="M152" s="80">
        <f t="shared" si="33"/>
        <v>1</v>
      </c>
      <c r="N152" s="81" t="s">
        <v>34</v>
      </c>
      <c r="O152" s="82">
        <f t="shared" si="32"/>
        <v>0</v>
      </c>
      <c r="P152" s="20" t="s">
        <v>379</v>
      </c>
      <c r="Q152" s="20" t="s">
        <v>379</v>
      </c>
    </row>
    <row r="153" ht="28" customHeight="1" spans="1:17">
      <c r="A153" s="13">
        <v>149</v>
      </c>
      <c r="B153" s="82" t="s">
        <v>388</v>
      </c>
      <c r="C153" s="82" t="s">
        <v>389</v>
      </c>
      <c r="D153" s="35" t="s">
        <v>83</v>
      </c>
      <c r="E153" s="36">
        <v>1</v>
      </c>
      <c r="F153" s="34" t="s">
        <v>375</v>
      </c>
      <c r="G153" s="55">
        <f t="shared" ref="G153:L153" si="36">G154+G155+G156+G157</f>
        <v>1900</v>
      </c>
      <c r="H153" s="55">
        <f t="shared" si="36"/>
        <v>257</v>
      </c>
      <c r="I153" s="82">
        <f t="shared" si="36"/>
        <v>30</v>
      </c>
      <c r="J153" s="82">
        <f t="shared" si="36"/>
        <v>30</v>
      </c>
      <c r="K153" s="90">
        <f t="shared" si="36"/>
        <v>30</v>
      </c>
      <c r="L153" s="90">
        <f t="shared" si="36"/>
        <v>30</v>
      </c>
      <c r="M153" s="80">
        <f t="shared" si="33"/>
        <v>1</v>
      </c>
      <c r="N153" s="81" t="s">
        <v>34</v>
      </c>
      <c r="O153" s="82">
        <f t="shared" si="32"/>
        <v>0</v>
      </c>
      <c r="P153" s="54"/>
      <c r="Q153" s="54"/>
    </row>
    <row r="154" ht="28" customHeight="1" spans="1:17">
      <c r="A154" s="13">
        <v>150</v>
      </c>
      <c r="B154" s="20" t="s">
        <v>390</v>
      </c>
      <c r="C154" s="51" t="s">
        <v>391</v>
      </c>
      <c r="D154" s="20" t="s">
        <v>133</v>
      </c>
      <c r="E154" s="20">
        <v>400</v>
      </c>
      <c r="F154" s="20" t="s">
        <v>353</v>
      </c>
      <c r="G154" s="9">
        <v>700</v>
      </c>
      <c r="H154" s="9">
        <v>160</v>
      </c>
      <c r="I154" s="20">
        <v>9</v>
      </c>
      <c r="J154" s="20">
        <v>9</v>
      </c>
      <c r="K154" s="154">
        <v>9</v>
      </c>
      <c r="L154" s="154">
        <v>9</v>
      </c>
      <c r="M154" s="80">
        <f t="shared" si="33"/>
        <v>1</v>
      </c>
      <c r="N154" s="81" t="s">
        <v>34</v>
      </c>
      <c r="O154" s="82">
        <f t="shared" si="32"/>
        <v>0</v>
      </c>
      <c r="P154" s="51" t="s">
        <v>392</v>
      </c>
      <c r="Q154" s="34" t="s">
        <v>393</v>
      </c>
    </row>
    <row r="155" ht="28" customHeight="1" spans="1:17">
      <c r="A155" s="13">
        <v>151</v>
      </c>
      <c r="B155" s="20"/>
      <c r="C155" s="51" t="s">
        <v>394</v>
      </c>
      <c r="D155" s="20" t="s">
        <v>133</v>
      </c>
      <c r="E155" s="20">
        <v>300</v>
      </c>
      <c r="F155" s="20"/>
      <c r="G155" s="9">
        <v>300</v>
      </c>
      <c r="H155" s="9">
        <v>25</v>
      </c>
      <c r="I155" s="20">
        <v>8</v>
      </c>
      <c r="J155" s="20">
        <v>8</v>
      </c>
      <c r="K155" s="154">
        <v>8</v>
      </c>
      <c r="L155" s="154">
        <v>8</v>
      </c>
      <c r="M155" s="80">
        <f t="shared" si="33"/>
        <v>1</v>
      </c>
      <c r="N155" s="81" t="s">
        <v>34</v>
      </c>
      <c r="O155" s="82">
        <f t="shared" si="32"/>
        <v>0</v>
      </c>
      <c r="P155" s="51" t="s">
        <v>392</v>
      </c>
      <c r="Q155" s="34" t="s">
        <v>393</v>
      </c>
    </row>
    <row r="156" ht="28" customHeight="1" spans="1:17">
      <c r="A156" s="13">
        <v>152</v>
      </c>
      <c r="B156" s="20"/>
      <c r="C156" s="51" t="s">
        <v>395</v>
      </c>
      <c r="D156" s="20" t="s">
        <v>133</v>
      </c>
      <c r="E156" s="20">
        <v>400</v>
      </c>
      <c r="F156" s="20"/>
      <c r="G156" s="9">
        <v>500</v>
      </c>
      <c r="H156" s="9">
        <v>40</v>
      </c>
      <c r="I156" s="20">
        <v>9</v>
      </c>
      <c r="J156" s="20">
        <v>9</v>
      </c>
      <c r="K156" s="154">
        <v>9</v>
      </c>
      <c r="L156" s="154">
        <v>9</v>
      </c>
      <c r="M156" s="80">
        <f t="shared" si="33"/>
        <v>1</v>
      </c>
      <c r="N156" s="81" t="s">
        <v>34</v>
      </c>
      <c r="O156" s="82">
        <f t="shared" si="32"/>
        <v>0</v>
      </c>
      <c r="P156" s="51" t="s">
        <v>392</v>
      </c>
      <c r="Q156" s="34" t="s">
        <v>393</v>
      </c>
    </row>
    <row r="157" ht="28" customHeight="1" spans="1:17">
      <c r="A157" s="13">
        <v>153</v>
      </c>
      <c r="B157" s="51" t="s">
        <v>396</v>
      </c>
      <c r="C157" s="51" t="s">
        <v>397</v>
      </c>
      <c r="D157" s="20" t="s">
        <v>133</v>
      </c>
      <c r="E157" s="20">
        <v>1</v>
      </c>
      <c r="F157" s="20" t="s">
        <v>340</v>
      </c>
      <c r="G157" s="9">
        <v>400</v>
      </c>
      <c r="H157" s="9">
        <v>32</v>
      </c>
      <c r="I157" s="84">
        <v>4</v>
      </c>
      <c r="J157" s="84">
        <v>4</v>
      </c>
      <c r="K157" s="79">
        <v>4</v>
      </c>
      <c r="L157" s="79">
        <v>4</v>
      </c>
      <c r="M157" s="80">
        <f t="shared" si="33"/>
        <v>1</v>
      </c>
      <c r="N157" s="81" t="s">
        <v>34</v>
      </c>
      <c r="O157" s="82">
        <f t="shared" si="32"/>
        <v>0</v>
      </c>
      <c r="P157" s="51" t="s">
        <v>392</v>
      </c>
      <c r="Q157" s="34" t="s">
        <v>393</v>
      </c>
    </row>
    <row r="158" ht="28" customHeight="1" spans="1:17">
      <c r="A158" s="13">
        <v>154</v>
      </c>
      <c r="B158" s="82" t="s">
        <v>398</v>
      </c>
      <c r="C158" s="82" t="s">
        <v>82</v>
      </c>
      <c r="D158" s="35" t="s">
        <v>83</v>
      </c>
      <c r="E158" s="36">
        <v>1</v>
      </c>
      <c r="F158" s="37" t="s">
        <v>375</v>
      </c>
      <c r="G158" s="55">
        <f t="shared" ref="G158:L158" si="37">G159+G160</f>
        <v>2208</v>
      </c>
      <c r="H158" s="55">
        <f t="shared" si="37"/>
        <v>168</v>
      </c>
      <c r="I158" s="82">
        <f t="shared" si="37"/>
        <v>30</v>
      </c>
      <c r="J158" s="82">
        <f t="shared" si="37"/>
        <v>30</v>
      </c>
      <c r="K158" s="90">
        <f t="shared" si="37"/>
        <v>29.5499</v>
      </c>
      <c r="L158" s="90">
        <f t="shared" si="37"/>
        <v>29.549</v>
      </c>
      <c r="M158" s="80">
        <f t="shared" si="33"/>
        <v>0.999969543044139</v>
      </c>
      <c r="N158" s="81" t="s">
        <v>34</v>
      </c>
      <c r="O158" s="82">
        <f t="shared" si="32"/>
        <v>0.000900000000001455</v>
      </c>
      <c r="P158" s="54"/>
      <c r="Q158" s="54"/>
    </row>
    <row r="159" s="1" customFormat="1" ht="28" customHeight="1" spans="1:17">
      <c r="A159" s="13">
        <v>155</v>
      </c>
      <c r="B159" s="20" t="s">
        <v>399</v>
      </c>
      <c r="C159" s="20" t="s">
        <v>400</v>
      </c>
      <c r="D159" s="20" t="s">
        <v>133</v>
      </c>
      <c r="E159" s="20">
        <v>1000</v>
      </c>
      <c r="F159" s="20" t="s">
        <v>353</v>
      </c>
      <c r="G159" s="9">
        <v>1578</v>
      </c>
      <c r="H159" s="9">
        <v>112</v>
      </c>
      <c r="I159" s="84">
        <v>20</v>
      </c>
      <c r="J159" s="84">
        <v>20</v>
      </c>
      <c r="K159" s="79">
        <v>19.79</v>
      </c>
      <c r="L159" s="79">
        <v>19.79</v>
      </c>
      <c r="M159" s="80">
        <f t="shared" si="33"/>
        <v>1</v>
      </c>
      <c r="N159" s="81" t="s">
        <v>34</v>
      </c>
      <c r="O159" s="82">
        <f t="shared" si="32"/>
        <v>0</v>
      </c>
      <c r="P159" s="20" t="s">
        <v>401</v>
      </c>
      <c r="Q159" s="34" t="s">
        <v>109</v>
      </c>
    </row>
    <row r="160" s="1" customFormat="1" ht="28" customHeight="1" spans="1:17">
      <c r="A160" s="13">
        <v>156</v>
      </c>
      <c r="B160" s="20" t="s">
        <v>402</v>
      </c>
      <c r="C160" s="20" t="s">
        <v>403</v>
      </c>
      <c r="D160" s="20" t="s">
        <v>133</v>
      </c>
      <c r="E160" s="20">
        <v>850</v>
      </c>
      <c r="F160" s="20" t="s">
        <v>404</v>
      </c>
      <c r="G160" s="9">
        <v>630</v>
      </c>
      <c r="H160" s="9">
        <v>56</v>
      </c>
      <c r="I160" s="84">
        <v>10</v>
      </c>
      <c r="J160" s="84">
        <v>10</v>
      </c>
      <c r="K160" s="79">
        <v>9.7599</v>
      </c>
      <c r="L160" s="79">
        <v>9.759</v>
      </c>
      <c r="M160" s="80">
        <f t="shared" si="33"/>
        <v>0.99990778594043</v>
      </c>
      <c r="N160" s="81" t="s">
        <v>34</v>
      </c>
      <c r="O160" s="82">
        <f t="shared" si="32"/>
        <v>0.000899999999999679</v>
      </c>
      <c r="P160" s="20" t="s">
        <v>401</v>
      </c>
      <c r="Q160" s="34" t="s">
        <v>109</v>
      </c>
    </row>
    <row r="161" s="1" customFormat="1" ht="28" customHeight="1" spans="1:17">
      <c r="A161" s="13">
        <v>157</v>
      </c>
      <c r="B161" s="82" t="s">
        <v>405</v>
      </c>
      <c r="C161" s="82" t="s">
        <v>406</v>
      </c>
      <c r="D161" s="35" t="s">
        <v>83</v>
      </c>
      <c r="E161" s="36">
        <v>1</v>
      </c>
      <c r="F161" s="34" t="s">
        <v>375</v>
      </c>
      <c r="G161" s="55">
        <f t="shared" ref="G161:L161" si="38">G162+G163</f>
        <v>2760</v>
      </c>
      <c r="H161" s="55">
        <f t="shared" si="38"/>
        <v>300</v>
      </c>
      <c r="I161" s="54">
        <f t="shared" si="38"/>
        <v>30</v>
      </c>
      <c r="J161" s="54">
        <f t="shared" si="38"/>
        <v>30</v>
      </c>
      <c r="K161" s="177">
        <f t="shared" si="38"/>
        <v>30</v>
      </c>
      <c r="L161" s="177">
        <f t="shared" si="38"/>
        <v>30</v>
      </c>
      <c r="M161" s="80">
        <f t="shared" si="33"/>
        <v>1</v>
      </c>
      <c r="N161" s="81" t="s">
        <v>34</v>
      </c>
      <c r="O161" s="82">
        <f t="shared" si="32"/>
        <v>0</v>
      </c>
      <c r="P161" s="54" t="s">
        <v>105</v>
      </c>
      <c r="Q161" s="54" t="s">
        <v>105</v>
      </c>
    </row>
    <row r="162" s="1" customFormat="1" ht="28" customHeight="1" spans="1:17">
      <c r="A162" s="13">
        <v>158</v>
      </c>
      <c r="B162" s="20" t="s">
        <v>407</v>
      </c>
      <c r="C162" s="20" t="s">
        <v>408</v>
      </c>
      <c r="D162" s="20" t="s">
        <v>133</v>
      </c>
      <c r="E162" s="20">
        <v>1000</v>
      </c>
      <c r="F162" s="20" t="s">
        <v>353</v>
      </c>
      <c r="G162" s="9">
        <v>1160</v>
      </c>
      <c r="H162" s="9">
        <v>120</v>
      </c>
      <c r="I162" s="84">
        <v>20</v>
      </c>
      <c r="J162" s="84">
        <v>20</v>
      </c>
      <c r="K162" s="79">
        <v>20</v>
      </c>
      <c r="L162" s="79">
        <v>20</v>
      </c>
      <c r="M162" s="80">
        <f t="shared" si="33"/>
        <v>1</v>
      </c>
      <c r="N162" s="81" t="s">
        <v>34</v>
      </c>
      <c r="O162" s="82">
        <f t="shared" si="32"/>
        <v>0</v>
      </c>
      <c r="P162" s="20" t="s">
        <v>401</v>
      </c>
      <c r="Q162" s="34" t="s">
        <v>409</v>
      </c>
    </row>
    <row r="163" s="1" customFormat="1" ht="28" customHeight="1" spans="1:17">
      <c r="A163" s="13">
        <v>159</v>
      </c>
      <c r="B163" s="20" t="s">
        <v>410</v>
      </c>
      <c r="C163" s="20" t="s">
        <v>411</v>
      </c>
      <c r="D163" s="20" t="s">
        <v>133</v>
      </c>
      <c r="E163" s="20">
        <v>1000</v>
      </c>
      <c r="F163" s="20" t="s">
        <v>412</v>
      </c>
      <c r="G163" s="9">
        <v>1600</v>
      </c>
      <c r="H163" s="9">
        <v>180</v>
      </c>
      <c r="I163" s="84">
        <v>10</v>
      </c>
      <c r="J163" s="84">
        <v>10</v>
      </c>
      <c r="K163" s="79">
        <v>10</v>
      </c>
      <c r="L163" s="79">
        <v>10</v>
      </c>
      <c r="M163" s="80">
        <f t="shared" si="33"/>
        <v>1</v>
      </c>
      <c r="N163" s="81" t="s">
        <v>34</v>
      </c>
      <c r="O163" s="82">
        <f t="shared" si="32"/>
        <v>0</v>
      </c>
      <c r="P163" s="20" t="s">
        <v>401</v>
      </c>
      <c r="Q163" s="34" t="s">
        <v>409</v>
      </c>
    </row>
    <row r="164" s="1" customFormat="1" ht="28" customHeight="1" spans="1:17">
      <c r="A164" s="13">
        <v>160</v>
      </c>
      <c r="B164" s="82" t="s">
        <v>413</v>
      </c>
      <c r="C164" s="82" t="s">
        <v>414</v>
      </c>
      <c r="D164" s="35" t="s">
        <v>83</v>
      </c>
      <c r="E164" s="36">
        <v>1</v>
      </c>
      <c r="F164" s="37" t="s">
        <v>375</v>
      </c>
      <c r="G164" s="55">
        <f t="shared" ref="G164:L164" si="39">G165+G166+G167</f>
        <v>1839</v>
      </c>
      <c r="H164" s="55">
        <f t="shared" si="39"/>
        <v>161</v>
      </c>
      <c r="I164" s="54">
        <f t="shared" si="39"/>
        <v>30</v>
      </c>
      <c r="J164" s="54">
        <f t="shared" si="39"/>
        <v>30</v>
      </c>
      <c r="K164" s="177">
        <f t="shared" si="39"/>
        <v>24</v>
      </c>
      <c r="L164" s="177">
        <f t="shared" si="39"/>
        <v>24</v>
      </c>
      <c r="M164" s="80">
        <f t="shared" si="33"/>
        <v>1</v>
      </c>
      <c r="N164" s="81" t="s">
        <v>34</v>
      </c>
      <c r="O164" s="82">
        <f t="shared" si="32"/>
        <v>0</v>
      </c>
      <c r="P164" s="54"/>
      <c r="Q164" s="54"/>
    </row>
    <row r="165" ht="28" customHeight="1" spans="1:17">
      <c r="A165" s="13">
        <v>161</v>
      </c>
      <c r="B165" s="39" t="s">
        <v>415</v>
      </c>
      <c r="C165" s="20" t="s">
        <v>416</v>
      </c>
      <c r="D165" s="20" t="s">
        <v>247</v>
      </c>
      <c r="E165" s="20">
        <v>2</v>
      </c>
      <c r="F165" s="20" t="s">
        <v>417</v>
      </c>
      <c r="G165" s="9">
        <v>86</v>
      </c>
      <c r="H165" s="9">
        <v>22</v>
      </c>
      <c r="I165" s="84">
        <v>16</v>
      </c>
      <c r="J165" s="84">
        <v>16</v>
      </c>
      <c r="K165" s="79">
        <v>16</v>
      </c>
      <c r="L165" s="79">
        <v>16</v>
      </c>
      <c r="M165" s="80">
        <f t="shared" si="33"/>
        <v>1</v>
      </c>
      <c r="N165" s="81" t="s">
        <v>34</v>
      </c>
      <c r="O165" s="82">
        <f t="shared" si="32"/>
        <v>0</v>
      </c>
      <c r="P165" s="54" t="s">
        <v>246</v>
      </c>
      <c r="Q165" s="54" t="s">
        <v>418</v>
      </c>
    </row>
    <row r="166" ht="28" customHeight="1" spans="1:17">
      <c r="A166" s="13">
        <v>162</v>
      </c>
      <c r="B166" s="39" t="s">
        <v>419</v>
      </c>
      <c r="C166" s="20" t="s">
        <v>418</v>
      </c>
      <c r="D166" s="20" t="s">
        <v>110</v>
      </c>
      <c r="E166" s="20">
        <v>1</v>
      </c>
      <c r="F166" s="20" t="s">
        <v>420</v>
      </c>
      <c r="G166" s="9">
        <v>1630</v>
      </c>
      <c r="H166" s="9">
        <v>113</v>
      </c>
      <c r="I166" s="84">
        <v>8</v>
      </c>
      <c r="J166" s="84">
        <v>8</v>
      </c>
      <c r="K166" s="79">
        <v>8</v>
      </c>
      <c r="L166" s="79">
        <v>8</v>
      </c>
      <c r="M166" s="80">
        <f t="shared" si="33"/>
        <v>1</v>
      </c>
      <c r="N166" s="81" t="s">
        <v>34</v>
      </c>
      <c r="O166" s="82">
        <f t="shared" si="32"/>
        <v>0</v>
      </c>
      <c r="P166" s="54" t="s">
        <v>246</v>
      </c>
      <c r="Q166" s="54" t="s">
        <v>418</v>
      </c>
    </row>
    <row r="167" s="1" customFormat="1" ht="28" customHeight="1" spans="1:17">
      <c r="A167" s="13">
        <v>163</v>
      </c>
      <c r="B167" s="39" t="s">
        <v>421</v>
      </c>
      <c r="C167" s="20" t="s">
        <v>422</v>
      </c>
      <c r="D167" s="20" t="s">
        <v>128</v>
      </c>
      <c r="E167" s="20">
        <v>1</v>
      </c>
      <c r="F167" s="20" t="s">
        <v>423</v>
      </c>
      <c r="G167" s="9">
        <v>123</v>
      </c>
      <c r="H167" s="9">
        <v>26</v>
      </c>
      <c r="I167" s="84">
        <v>6</v>
      </c>
      <c r="J167" s="84">
        <v>6</v>
      </c>
      <c r="K167" s="79"/>
      <c r="L167" s="79"/>
      <c r="M167" s="80">
        <v>0</v>
      </c>
      <c r="N167" s="81" t="s">
        <v>126</v>
      </c>
      <c r="O167" s="82">
        <f t="shared" si="32"/>
        <v>0</v>
      </c>
      <c r="P167" s="54" t="s">
        <v>246</v>
      </c>
      <c r="Q167" s="54" t="s">
        <v>418</v>
      </c>
    </row>
    <row r="168" ht="28" customHeight="1" spans="1:17">
      <c r="A168" s="13">
        <v>164</v>
      </c>
      <c r="B168" s="82" t="s">
        <v>424</v>
      </c>
      <c r="C168" s="82" t="s">
        <v>425</v>
      </c>
      <c r="D168" s="35" t="s">
        <v>83</v>
      </c>
      <c r="E168" s="36">
        <v>1</v>
      </c>
      <c r="F168" s="37" t="s">
        <v>375</v>
      </c>
      <c r="G168" s="55">
        <f t="shared" ref="G168:L168" si="40">G169+G170+G171</f>
        <v>900</v>
      </c>
      <c r="H168" s="55">
        <f t="shared" si="40"/>
        <v>358</v>
      </c>
      <c r="I168" s="54">
        <f t="shared" si="40"/>
        <v>30</v>
      </c>
      <c r="J168" s="54">
        <f t="shared" si="40"/>
        <v>30</v>
      </c>
      <c r="K168" s="177">
        <f t="shared" si="40"/>
        <v>29.8254</v>
      </c>
      <c r="L168" s="177">
        <f t="shared" si="40"/>
        <v>29.8254</v>
      </c>
      <c r="M168" s="80">
        <f t="shared" ref="M168:M179" si="41">L168/K168*100%</f>
        <v>1</v>
      </c>
      <c r="N168" s="81" t="s">
        <v>34</v>
      </c>
      <c r="O168" s="82">
        <f t="shared" si="32"/>
        <v>0</v>
      </c>
      <c r="P168" s="20" t="s">
        <v>426</v>
      </c>
      <c r="Q168" s="20" t="s">
        <v>426</v>
      </c>
    </row>
    <row r="169" ht="28" customHeight="1" spans="1:17">
      <c r="A169" s="13">
        <v>165</v>
      </c>
      <c r="B169" s="39" t="s">
        <v>427</v>
      </c>
      <c r="C169" s="20" t="s">
        <v>428</v>
      </c>
      <c r="D169" s="20" t="s">
        <v>133</v>
      </c>
      <c r="E169" s="20">
        <v>220</v>
      </c>
      <c r="F169" s="20"/>
      <c r="G169" s="9">
        <v>650</v>
      </c>
      <c r="H169" s="9">
        <v>138</v>
      </c>
      <c r="I169" s="84">
        <v>21</v>
      </c>
      <c r="J169" s="84">
        <v>21</v>
      </c>
      <c r="K169" s="79">
        <v>20.8254</v>
      </c>
      <c r="L169" s="79">
        <v>20.8254</v>
      </c>
      <c r="M169" s="80">
        <f t="shared" si="41"/>
        <v>1</v>
      </c>
      <c r="N169" s="81" t="s">
        <v>34</v>
      </c>
      <c r="O169" s="82">
        <f t="shared" si="32"/>
        <v>0</v>
      </c>
      <c r="P169" s="20" t="s">
        <v>426</v>
      </c>
      <c r="Q169" s="20" t="s">
        <v>426</v>
      </c>
    </row>
    <row r="170" ht="28" customHeight="1" spans="1:17">
      <c r="A170" s="13">
        <v>166</v>
      </c>
      <c r="B170" s="20" t="s">
        <v>429</v>
      </c>
      <c r="C170" s="20" t="s">
        <v>430</v>
      </c>
      <c r="D170" s="20" t="s">
        <v>133</v>
      </c>
      <c r="E170" s="20">
        <v>1500</v>
      </c>
      <c r="F170" s="20"/>
      <c r="G170" s="9">
        <v>110</v>
      </c>
      <c r="H170" s="9">
        <v>80</v>
      </c>
      <c r="I170" s="84">
        <v>5</v>
      </c>
      <c r="J170" s="84">
        <v>5</v>
      </c>
      <c r="K170" s="79">
        <v>5</v>
      </c>
      <c r="L170" s="79">
        <v>5</v>
      </c>
      <c r="M170" s="80">
        <f t="shared" si="41"/>
        <v>1</v>
      </c>
      <c r="N170" s="81" t="s">
        <v>34</v>
      </c>
      <c r="O170" s="82">
        <f t="shared" si="32"/>
        <v>0</v>
      </c>
      <c r="P170" s="20" t="s">
        <v>426</v>
      </c>
      <c r="Q170" s="20" t="s">
        <v>426</v>
      </c>
    </row>
    <row r="171" ht="28" customHeight="1" spans="1:17">
      <c r="A171" s="13">
        <v>167</v>
      </c>
      <c r="B171" s="39" t="s">
        <v>431</v>
      </c>
      <c r="C171" s="20" t="s">
        <v>432</v>
      </c>
      <c r="D171" s="20" t="s">
        <v>133</v>
      </c>
      <c r="E171" s="20">
        <v>500</v>
      </c>
      <c r="F171" s="20"/>
      <c r="G171" s="9">
        <v>140</v>
      </c>
      <c r="H171" s="9">
        <v>140</v>
      </c>
      <c r="I171" s="84">
        <v>4</v>
      </c>
      <c r="J171" s="84">
        <v>4</v>
      </c>
      <c r="K171" s="79">
        <v>4</v>
      </c>
      <c r="L171" s="79">
        <v>4</v>
      </c>
      <c r="M171" s="80">
        <f t="shared" si="41"/>
        <v>1</v>
      </c>
      <c r="N171" s="81" t="s">
        <v>34</v>
      </c>
      <c r="O171" s="82">
        <f t="shared" si="32"/>
        <v>0</v>
      </c>
      <c r="P171" s="20" t="s">
        <v>426</v>
      </c>
      <c r="Q171" s="20" t="s">
        <v>426</v>
      </c>
    </row>
    <row r="172" ht="28" customHeight="1" spans="1:17">
      <c r="A172" s="13">
        <v>168</v>
      </c>
      <c r="B172" s="82" t="s">
        <v>433</v>
      </c>
      <c r="C172" s="82" t="s">
        <v>434</v>
      </c>
      <c r="D172" s="35" t="s">
        <v>83</v>
      </c>
      <c r="E172" s="36">
        <v>1</v>
      </c>
      <c r="F172" s="37" t="s">
        <v>375</v>
      </c>
      <c r="G172" s="55">
        <f t="shared" ref="G172:L172" si="42">G173+G174</f>
        <v>1189</v>
      </c>
      <c r="H172" s="55">
        <f t="shared" si="42"/>
        <v>129</v>
      </c>
      <c r="I172" s="54">
        <f t="shared" si="42"/>
        <v>30</v>
      </c>
      <c r="J172" s="54">
        <f t="shared" si="42"/>
        <v>30</v>
      </c>
      <c r="K172" s="177">
        <f t="shared" si="42"/>
        <v>30</v>
      </c>
      <c r="L172" s="177">
        <f t="shared" si="42"/>
        <v>30</v>
      </c>
      <c r="M172" s="80">
        <f t="shared" si="41"/>
        <v>1</v>
      </c>
      <c r="N172" s="81" t="s">
        <v>34</v>
      </c>
      <c r="O172" s="82">
        <f t="shared" si="32"/>
        <v>0</v>
      </c>
      <c r="P172" s="54"/>
      <c r="Q172" s="54"/>
    </row>
    <row r="173" ht="28" customHeight="1" spans="1:17">
      <c r="A173" s="13">
        <v>169</v>
      </c>
      <c r="B173" s="51" t="s">
        <v>435</v>
      </c>
      <c r="C173" s="51" t="s">
        <v>436</v>
      </c>
      <c r="D173" s="20" t="s">
        <v>110</v>
      </c>
      <c r="E173" s="20">
        <v>1</v>
      </c>
      <c r="F173" s="20" t="s">
        <v>217</v>
      </c>
      <c r="G173" s="9">
        <v>470</v>
      </c>
      <c r="H173" s="9">
        <v>113</v>
      </c>
      <c r="I173" s="84">
        <v>15</v>
      </c>
      <c r="J173" s="84">
        <v>15</v>
      </c>
      <c r="K173" s="79">
        <v>10.74</v>
      </c>
      <c r="L173" s="79">
        <v>10.74</v>
      </c>
      <c r="M173" s="80">
        <f t="shared" si="41"/>
        <v>1</v>
      </c>
      <c r="N173" s="81" t="s">
        <v>34</v>
      </c>
      <c r="O173" s="82">
        <f t="shared" si="32"/>
        <v>0</v>
      </c>
      <c r="P173" s="20" t="s">
        <v>437</v>
      </c>
      <c r="Q173" s="20" t="s">
        <v>437</v>
      </c>
    </row>
    <row r="174" ht="28" customHeight="1" spans="1:17">
      <c r="A174" s="13">
        <v>170</v>
      </c>
      <c r="B174" s="51" t="s">
        <v>438</v>
      </c>
      <c r="C174" s="51" t="s">
        <v>439</v>
      </c>
      <c r="D174" s="20" t="s">
        <v>32</v>
      </c>
      <c r="E174" s="20">
        <v>75</v>
      </c>
      <c r="F174" s="20" t="s">
        <v>79</v>
      </c>
      <c r="G174" s="9">
        <v>719</v>
      </c>
      <c r="H174" s="9">
        <v>16</v>
      </c>
      <c r="I174" s="84">
        <v>15</v>
      </c>
      <c r="J174" s="84">
        <v>15</v>
      </c>
      <c r="K174" s="79">
        <v>19.26</v>
      </c>
      <c r="L174" s="79">
        <v>19.26</v>
      </c>
      <c r="M174" s="80">
        <f t="shared" si="41"/>
        <v>1</v>
      </c>
      <c r="N174" s="81" t="s">
        <v>34</v>
      </c>
      <c r="O174" s="82">
        <f t="shared" si="32"/>
        <v>0</v>
      </c>
      <c r="P174" s="20" t="s">
        <v>437</v>
      </c>
      <c r="Q174" s="20" t="s">
        <v>437</v>
      </c>
    </row>
    <row r="175" ht="28" customHeight="1" spans="1:17">
      <c r="A175" s="13">
        <v>171</v>
      </c>
      <c r="B175" s="82" t="s">
        <v>440</v>
      </c>
      <c r="C175" s="82" t="s">
        <v>441</v>
      </c>
      <c r="D175" s="35" t="s">
        <v>83</v>
      </c>
      <c r="E175" s="36">
        <v>1</v>
      </c>
      <c r="F175" s="34" t="s">
        <v>375</v>
      </c>
      <c r="G175" s="9">
        <v>1800</v>
      </c>
      <c r="H175" s="9">
        <v>147</v>
      </c>
      <c r="I175" s="82">
        <v>30</v>
      </c>
      <c r="J175" s="82">
        <v>30</v>
      </c>
      <c r="K175" s="90">
        <v>27.79</v>
      </c>
      <c r="L175" s="90">
        <v>27.29</v>
      </c>
      <c r="M175" s="80">
        <f t="shared" si="41"/>
        <v>0.982007916516733</v>
      </c>
      <c r="N175" s="81" t="s">
        <v>34</v>
      </c>
      <c r="O175" s="82">
        <f t="shared" si="32"/>
        <v>0.5</v>
      </c>
      <c r="P175" s="54" t="s">
        <v>442</v>
      </c>
      <c r="Q175" s="54" t="s">
        <v>169</v>
      </c>
    </row>
    <row r="176" ht="28" customHeight="1" spans="1:17">
      <c r="A176" s="13">
        <v>172</v>
      </c>
      <c r="B176" s="82" t="s">
        <v>443</v>
      </c>
      <c r="C176" s="82" t="s">
        <v>235</v>
      </c>
      <c r="D176" s="35" t="s">
        <v>83</v>
      </c>
      <c r="E176" s="36">
        <v>1</v>
      </c>
      <c r="F176" s="34" t="s">
        <v>375</v>
      </c>
      <c r="G176" s="55">
        <v>926</v>
      </c>
      <c r="H176" s="55">
        <v>211</v>
      </c>
      <c r="I176" s="82">
        <f>SUM(I177:I178)</f>
        <v>30</v>
      </c>
      <c r="J176" s="82">
        <f t="shared" ref="J176:L176" si="43">SUM(J177:J178)</f>
        <v>30</v>
      </c>
      <c r="K176" s="90">
        <f t="shared" si="43"/>
        <v>30</v>
      </c>
      <c r="L176" s="90">
        <f t="shared" si="43"/>
        <v>30</v>
      </c>
      <c r="M176" s="80">
        <f t="shared" si="41"/>
        <v>1</v>
      </c>
      <c r="N176" s="81" t="s">
        <v>34</v>
      </c>
      <c r="O176" s="82">
        <f t="shared" si="32"/>
        <v>0</v>
      </c>
      <c r="P176" s="54"/>
      <c r="Q176" s="54"/>
    </row>
    <row r="177" s="1" customFormat="1" ht="28" customHeight="1" spans="1:17">
      <c r="A177" s="13">
        <v>173</v>
      </c>
      <c r="B177" s="20" t="s">
        <v>444</v>
      </c>
      <c r="C177" s="20" t="s">
        <v>445</v>
      </c>
      <c r="D177" s="20" t="s">
        <v>32</v>
      </c>
      <c r="E177" s="20">
        <v>30</v>
      </c>
      <c r="F177" s="20" t="s">
        <v>446</v>
      </c>
      <c r="G177" s="162">
        <v>926</v>
      </c>
      <c r="H177" s="162">
        <v>211</v>
      </c>
      <c r="I177" s="84">
        <v>15</v>
      </c>
      <c r="J177" s="84">
        <v>15</v>
      </c>
      <c r="K177" s="79">
        <v>15</v>
      </c>
      <c r="L177" s="79">
        <v>15</v>
      </c>
      <c r="M177" s="80">
        <f t="shared" si="41"/>
        <v>1</v>
      </c>
      <c r="N177" s="81" t="s">
        <v>34</v>
      </c>
      <c r="O177" s="82">
        <f t="shared" si="32"/>
        <v>0</v>
      </c>
      <c r="P177" s="54" t="s">
        <v>447</v>
      </c>
      <c r="Q177" s="34" t="s">
        <v>447</v>
      </c>
    </row>
    <row r="178" s="1" customFormat="1" ht="28" customHeight="1" spans="1:17">
      <c r="A178" s="13">
        <v>174</v>
      </c>
      <c r="B178" s="20" t="s">
        <v>448</v>
      </c>
      <c r="C178" s="20" t="s">
        <v>445</v>
      </c>
      <c r="D178" s="20" t="s">
        <v>133</v>
      </c>
      <c r="E178" s="20">
        <v>1200</v>
      </c>
      <c r="F178" s="20" t="s">
        <v>449</v>
      </c>
      <c r="G178" s="162"/>
      <c r="H178" s="162"/>
      <c r="I178" s="84">
        <v>15</v>
      </c>
      <c r="J178" s="84">
        <v>15</v>
      </c>
      <c r="K178" s="79">
        <v>15</v>
      </c>
      <c r="L178" s="79">
        <v>15</v>
      </c>
      <c r="M178" s="80">
        <f t="shared" si="41"/>
        <v>1</v>
      </c>
      <c r="N178" s="81" t="s">
        <v>34</v>
      </c>
      <c r="O178" s="82">
        <f t="shared" si="32"/>
        <v>0</v>
      </c>
      <c r="P178" s="54" t="s">
        <v>447</v>
      </c>
      <c r="Q178" s="34" t="s">
        <v>447</v>
      </c>
    </row>
    <row r="179" ht="28" customHeight="1" spans="1:17">
      <c r="A179" s="13">
        <v>175</v>
      </c>
      <c r="B179" s="82" t="s">
        <v>450</v>
      </c>
      <c r="C179" s="82" t="s">
        <v>451</v>
      </c>
      <c r="D179" s="35" t="s">
        <v>83</v>
      </c>
      <c r="E179" s="36">
        <v>1</v>
      </c>
      <c r="F179" s="34" t="s">
        <v>375</v>
      </c>
      <c r="G179" s="55">
        <v>1722</v>
      </c>
      <c r="H179" s="55">
        <v>222</v>
      </c>
      <c r="I179" s="82">
        <f>I180+I181</f>
        <v>60</v>
      </c>
      <c r="J179" s="82">
        <f>J180+J181</f>
        <v>60</v>
      </c>
      <c r="K179" s="90">
        <f>K180+K181</f>
        <v>30</v>
      </c>
      <c r="L179" s="90">
        <f>L180+L181</f>
        <v>30</v>
      </c>
      <c r="M179" s="80">
        <f t="shared" si="41"/>
        <v>1</v>
      </c>
      <c r="N179" s="81" t="s">
        <v>34</v>
      </c>
      <c r="O179" s="82">
        <f t="shared" si="32"/>
        <v>0</v>
      </c>
      <c r="P179" s="54"/>
      <c r="Q179" s="34"/>
    </row>
    <row r="180" s="1" customFormat="1" ht="28" customHeight="1" spans="1:17">
      <c r="A180" s="13">
        <v>176</v>
      </c>
      <c r="B180" s="20" t="s">
        <v>452</v>
      </c>
      <c r="C180" s="20" t="s">
        <v>453</v>
      </c>
      <c r="D180" s="20" t="s">
        <v>83</v>
      </c>
      <c r="E180" s="20">
        <v>1</v>
      </c>
      <c r="F180" s="20" t="s">
        <v>454</v>
      </c>
      <c r="G180" s="55">
        <v>1722</v>
      </c>
      <c r="H180" s="55">
        <v>222</v>
      </c>
      <c r="I180" s="20">
        <v>30</v>
      </c>
      <c r="J180" s="20">
        <v>30</v>
      </c>
      <c r="K180" s="154"/>
      <c r="L180" s="154"/>
      <c r="M180" s="80">
        <v>0</v>
      </c>
      <c r="N180" s="81" t="s">
        <v>126</v>
      </c>
      <c r="O180" s="82">
        <f t="shared" si="32"/>
        <v>0</v>
      </c>
      <c r="P180" s="54" t="s">
        <v>451</v>
      </c>
      <c r="Q180" s="54" t="s">
        <v>451</v>
      </c>
    </row>
    <row r="181" ht="28" customHeight="1" spans="1:17">
      <c r="A181" s="13">
        <v>177</v>
      </c>
      <c r="B181" s="37" t="s">
        <v>455</v>
      </c>
      <c r="C181" s="37"/>
      <c r="D181" s="37"/>
      <c r="E181" s="37"/>
      <c r="F181" s="37"/>
      <c r="G181" s="55">
        <v>3000</v>
      </c>
      <c r="H181" s="55">
        <v>500</v>
      </c>
      <c r="I181" s="34">
        <v>30</v>
      </c>
      <c r="J181" s="34">
        <v>30</v>
      </c>
      <c r="K181" s="150">
        <v>30</v>
      </c>
      <c r="L181" s="150">
        <v>30</v>
      </c>
      <c r="M181" s="80">
        <f t="shared" ref="M181:M188" si="44">L181/K181*100%</f>
        <v>1</v>
      </c>
      <c r="N181" s="81" t="s">
        <v>34</v>
      </c>
      <c r="O181" s="82">
        <f t="shared" si="32"/>
        <v>0</v>
      </c>
      <c r="P181" s="54" t="s">
        <v>451</v>
      </c>
      <c r="Q181" s="54" t="s">
        <v>451</v>
      </c>
    </row>
    <row r="182" ht="28" customHeight="1" spans="1:17">
      <c r="A182" s="13">
        <v>178</v>
      </c>
      <c r="B182" s="163" t="s">
        <v>456</v>
      </c>
      <c r="C182" s="43" t="s">
        <v>457</v>
      </c>
      <c r="D182" s="23" t="s">
        <v>133</v>
      </c>
      <c r="E182" s="23">
        <v>2000</v>
      </c>
      <c r="F182" s="23" t="s">
        <v>458</v>
      </c>
      <c r="G182" s="55">
        <v>150</v>
      </c>
      <c r="H182" s="55">
        <v>12</v>
      </c>
      <c r="I182" s="91">
        <v>10</v>
      </c>
      <c r="J182" s="91">
        <v>10</v>
      </c>
      <c r="K182" s="92">
        <v>10</v>
      </c>
      <c r="L182" s="92">
        <v>10</v>
      </c>
      <c r="M182" s="80">
        <f t="shared" si="44"/>
        <v>1</v>
      </c>
      <c r="N182" s="81" t="s">
        <v>34</v>
      </c>
      <c r="O182" s="82">
        <f t="shared" si="32"/>
        <v>0</v>
      </c>
      <c r="P182" s="178" t="s">
        <v>459</v>
      </c>
      <c r="Q182" s="23" t="s">
        <v>460</v>
      </c>
    </row>
    <row r="183" ht="28" customHeight="1" spans="1:17">
      <c r="A183" s="13">
        <v>179</v>
      </c>
      <c r="B183" s="164" t="s">
        <v>461</v>
      </c>
      <c r="C183" s="165"/>
      <c r="D183" s="20"/>
      <c r="E183" s="20"/>
      <c r="F183" s="20"/>
      <c r="G183" s="166">
        <f>G184+G185+G186+G187</f>
        <v>273</v>
      </c>
      <c r="H183" s="166">
        <f>H184+H185+H186+H187</f>
        <v>30</v>
      </c>
      <c r="I183" s="84">
        <f>SUM(I184:I187)</f>
        <v>12</v>
      </c>
      <c r="J183" s="84">
        <f>SUM(J184:J187)</f>
        <v>12</v>
      </c>
      <c r="K183" s="79">
        <f>SUM(K184:K187)</f>
        <v>12</v>
      </c>
      <c r="L183" s="79">
        <f>SUM(L184:L187)</f>
        <v>12</v>
      </c>
      <c r="M183" s="80">
        <f t="shared" si="44"/>
        <v>1</v>
      </c>
      <c r="N183" s="81" t="s">
        <v>34</v>
      </c>
      <c r="O183" s="82">
        <f t="shared" si="32"/>
        <v>0</v>
      </c>
      <c r="P183" s="54"/>
      <c r="Q183" s="54"/>
    </row>
    <row r="184" ht="28" customHeight="1" spans="1:17">
      <c r="A184" s="13">
        <v>180</v>
      </c>
      <c r="B184" s="22" t="s">
        <v>462</v>
      </c>
      <c r="C184" s="22" t="s">
        <v>463</v>
      </c>
      <c r="D184" s="22" t="s">
        <v>133</v>
      </c>
      <c r="E184" s="22">
        <v>215</v>
      </c>
      <c r="F184" s="22" t="s">
        <v>464</v>
      </c>
      <c r="G184" s="55">
        <v>50</v>
      </c>
      <c r="H184" s="55">
        <v>8</v>
      </c>
      <c r="I184" s="22">
        <v>3</v>
      </c>
      <c r="J184" s="22">
        <v>3</v>
      </c>
      <c r="K184" s="179">
        <v>3</v>
      </c>
      <c r="L184" s="179">
        <v>3</v>
      </c>
      <c r="M184" s="80">
        <f t="shared" si="44"/>
        <v>1</v>
      </c>
      <c r="N184" s="81" t="s">
        <v>34</v>
      </c>
      <c r="O184" s="82">
        <f t="shared" si="32"/>
        <v>0</v>
      </c>
      <c r="P184" s="26" t="s">
        <v>465</v>
      </c>
      <c r="Q184" s="26" t="s">
        <v>465</v>
      </c>
    </row>
    <row r="185" ht="28" customHeight="1" spans="1:17">
      <c r="A185" s="13">
        <v>181</v>
      </c>
      <c r="B185" s="22" t="s">
        <v>466</v>
      </c>
      <c r="C185" s="22" t="s">
        <v>467</v>
      </c>
      <c r="D185" s="22" t="s">
        <v>133</v>
      </c>
      <c r="E185" s="22">
        <v>215</v>
      </c>
      <c r="F185" s="22" t="s">
        <v>464</v>
      </c>
      <c r="G185" s="55">
        <v>56</v>
      </c>
      <c r="H185" s="55">
        <v>9</v>
      </c>
      <c r="I185" s="22">
        <v>3</v>
      </c>
      <c r="J185" s="22">
        <v>3</v>
      </c>
      <c r="K185" s="179">
        <v>3</v>
      </c>
      <c r="L185" s="179">
        <v>3</v>
      </c>
      <c r="M185" s="80">
        <f t="shared" si="44"/>
        <v>1</v>
      </c>
      <c r="N185" s="81" t="s">
        <v>34</v>
      </c>
      <c r="O185" s="82">
        <f t="shared" si="32"/>
        <v>0</v>
      </c>
      <c r="P185" s="26" t="s">
        <v>465</v>
      </c>
      <c r="Q185" s="26" t="s">
        <v>465</v>
      </c>
    </row>
    <row r="186" ht="28" customHeight="1" spans="1:17">
      <c r="A186" s="13">
        <v>182</v>
      </c>
      <c r="B186" s="25" t="s">
        <v>468</v>
      </c>
      <c r="C186" s="22" t="s">
        <v>469</v>
      </c>
      <c r="D186" s="22" t="s">
        <v>133</v>
      </c>
      <c r="E186" s="22">
        <v>120</v>
      </c>
      <c r="F186" s="22" t="s">
        <v>470</v>
      </c>
      <c r="G186" s="55">
        <v>78</v>
      </c>
      <c r="H186" s="55">
        <v>7</v>
      </c>
      <c r="I186" s="22">
        <v>3</v>
      </c>
      <c r="J186" s="22">
        <v>3</v>
      </c>
      <c r="K186" s="179">
        <v>3</v>
      </c>
      <c r="L186" s="179">
        <v>3</v>
      </c>
      <c r="M186" s="80">
        <f t="shared" si="44"/>
        <v>1</v>
      </c>
      <c r="N186" s="81" t="s">
        <v>34</v>
      </c>
      <c r="O186" s="82">
        <f t="shared" si="32"/>
        <v>0</v>
      </c>
      <c r="P186" s="26" t="s">
        <v>465</v>
      </c>
      <c r="Q186" s="26" t="s">
        <v>465</v>
      </c>
    </row>
    <row r="187" ht="28" customHeight="1" spans="1:17">
      <c r="A187" s="13">
        <v>183</v>
      </c>
      <c r="B187" s="167" t="s">
        <v>471</v>
      </c>
      <c r="C187" s="22" t="s">
        <v>472</v>
      </c>
      <c r="D187" s="22" t="s">
        <v>133</v>
      </c>
      <c r="E187" s="22">
        <v>120</v>
      </c>
      <c r="F187" s="22" t="s">
        <v>470</v>
      </c>
      <c r="G187" s="55">
        <v>89</v>
      </c>
      <c r="H187" s="55">
        <v>6</v>
      </c>
      <c r="I187" s="78">
        <v>3</v>
      </c>
      <c r="J187" s="78">
        <v>3</v>
      </c>
      <c r="K187" s="79">
        <v>3</v>
      </c>
      <c r="L187" s="79">
        <v>3</v>
      </c>
      <c r="M187" s="80">
        <f t="shared" si="44"/>
        <v>1</v>
      </c>
      <c r="N187" s="81" t="s">
        <v>34</v>
      </c>
      <c r="O187" s="82">
        <f t="shared" si="32"/>
        <v>0</v>
      </c>
      <c r="P187" s="26" t="s">
        <v>465</v>
      </c>
      <c r="Q187" s="26" t="s">
        <v>465</v>
      </c>
    </row>
    <row r="188" s="2" customFormat="1" ht="28" customHeight="1" spans="1:17">
      <c r="A188" s="13">
        <v>184</v>
      </c>
      <c r="B188" s="130" t="s">
        <v>473</v>
      </c>
      <c r="C188" s="168"/>
      <c r="D188" s="168"/>
      <c r="E188" s="131"/>
      <c r="F188" s="54"/>
      <c r="G188" s="169"/>
      <c r="H188" s="170">
        <f>H189+H190+H191+H192+H193+H194+H195+H196+H197+H198</f>
        <v>141</v>
      </c>
      <c r="I188" s="180">
        <f>I189+I190+I191+I192+I193+I194+I195+I196+I197+I198</f>
        <v>314</v>
      </c>
      <c r="J188" s="180">
        <f>J189+J190+J191+J192+J193+J194+J195+J196+J197+J198</f>
        <v>314</v>
      </c>
      <c r="K188" s="90">
        <v>195</v>
      </c>
      <c r="L188" s="90">
        <f>SUM(L189:L198)</f>
        <v>195</v>
      </c>
      <c r="M188" s="80">
        <f t="shared" si="44"/>
        <v>1</v>
      </c>
      <c r="N188" s="81" t="s">
        <v>34</v>
      </c>
      <c r="O188" s="82">
        <f t="shared" si="32"/>
        <v>0</v>
      </c>
      <c r="P188" s="82"/>
      <c r="Q188" s="82"/>
    </row>
    <row r="189" ht="28" customHeight="1" spans="1:17">
      <c r="A189" s="13">
        <v>185</v>
      </c>
      <c r="B189" s="54" t="s">
        <v>474</v>
      </c>
      <c r="C189" s="54" t="s">
        <v>475</v>
      </c>
      <c r="D189" s="36" t="s">
        <v>133</v>
      </c>
      <c r="E189" s="54">
        <v>1300</v>
      </c>
      <c r="F189" s="22" t="s">
        <v>476</v>
      </c>
      <c r="G189" s="171">
        <v>600</v>
      </c>
      <c r="H189" s="172">
        <v>14</v>
      </c>
      <c r="I189" s="181">
        <v>200</v>
      </c>
      <c r="J189" s="181">
        <v>200</v>
      </c>
      <c r="K189" s="154"/>
      <c r="L189" s="182">
        <f>117.84-31.69</f>
        <v>86.15</v>
      </c>
      <c r="M189" s="80"/>
      <c r="N189" s="81" t="s">
        <v>34</v>
      </c>
      <c r="O189" s="82"/>
      <c r="P189" s="54" t="s">
        <v>477</v>
      </c>
      <c r="Q189" s="54" t="s">
        <v>477</v>
      </c>
    </row>
    <row r="190" ht="28" customHeight="1" spans="1:17">
      <c r="A190" s="13">
        <v>186</v>
      </c>
      <c r="B190" s="54" t="s">
        <v>474</v>
      </c>
      <c r="C190" s="54" t="s">
        <v>179</v>
      </c>
      <c r="D190" s="36" t="s">
        <v>133</v>
      </c>
      <c r="E190" s="54">
        <v>356</v>
      </c>
      <c r="F190" s="22" t="s">
        <v>478</v>
      </c>
      <c r="G190" s="171">
        <v>500</v>
      </c>
      <c r="H190" s="172">
        <v>15</v>
      </c>
      <c r="I190" s="181">
        <v>30</v>
      </c>
      <c r="J190" s="181">
        <v>30</v>
      </c>
      <c r="K190" s="154"/>
      <c r="L190" s="79">
        <v>25.7</v>
      </c>
      <c r="M190" s="80"/>
      <c r="N190" s="81" t="s">
        <v>34</v>
      </c>
      <c r="O190" s="82"/>
      <c r="P190" s="54" t="s">
        <v>477</v>
      </c>
      <c r="Q190" s="54" t="s">
        <v>477</v>
      </c>
    </row>
    <row r="191" ht="28" customHeight="1" spans="1:17">
      <c r="A191" s="13">
        <v>187</v>
      </c>
      <c r="B191" s="54" t="s">
        <v>479</v>
      </c>
      <c r="C191" s="54" t="s">
        <v>434</v>
      </c>
      <c r="D191" s="36" t="s">
        <v>128</v>
      </c>
      <c r="E191" s="54">
        <v>1</v>
      </c>
      <c r="F191" s="54" t="s">
        <v>480</v>
      </c>
      <c r="G191" s="171">
        <v>150</v>
      </c>
      <c r="H191" s="172">
        <v>12</v>
      </c>
      <c r="I191" s="181">
        <v>15</v>
      </c>
      <c r="J191" s="181">
        <v>15</v>
      </c>
      <c r="K191" s="154"/>
      <c r="L191" s="79">
        <v>15.9</v>
      </c>
      <c r="M191" s="80"/>
      <c r="N191" s="81" t="s">
        <v>34</v>
      </c>
      <c r="O191" s="82"/>
      <c r="P191" s="54" t="s">
        <v>477</v>
      </c>
      <c r="Q191" s="54" t="s">
        <v>477</v>
      </c>
    </row>
    <row r="192" ht="28" customHeight="1" spans="1:17">
      <c r="A192" s="13">
        <v>188</v>
      </c>
      <c r="B192" s="54" t="s">
        <v>474</v>
      </c>
      <c r="C192" s="54" t="s">
        <v>481</v>
      </c>
      <c r="D192" s="36" t="s">
        <v>133</v>
      </c>
      <c r="E192" s="54">
        <v>150</v>
      </c>
      <c r="F192" s="22" t="s">
        <v>482</v>
      </c>
      <c r="G192" s="171">
        <v>140</v>
      </c>
      <c r="H192" s="172">
        <v>10</v>
      </c>
      <c r="I192" s="181">
        <v>8</v>
      </c>
      <c r="J192" s="181">
        <v>8</v>
      </c>
      <c r="K192" s="154"/>
      <c r="L192" s="79">
        <v>8</v>
      </c>
      <c r="M192" s="80"/>
      <c r="N192" s="81" t="s">
        <v>34</v>
      </c>
      <c r="O192" s="82"/>
      <c r="P192" s="54" t="s">
        <v>477</v>
      </c>
      <c r="Q192" s="54" t="s">
        <v>477</v>
      </c>
    </row>
    <row r="193" ht="28" customHeight="1" spans="1:17">
      <c r="A193" s="13">
        <v>189</v>
      </c>
      <c r="B193" s="54" t="s">
        <v>483</v>
      </c>
      <c r="C193" s="54" t="s">
        <v>484</v>
      </c>
      <c r="D193" s="36" t="s">
        <v>128</v>
      </c>
      <c r="E193" s="54">
        <v>1</v>
      </c>
      <c r="F193" s="54" t="s">
        <v>485</v>
      </c>
      <c r="G193" s="171">
        <v>250</v>
      </c>
      <c r="H193" s="172">
        <v>8</v>
      </c>
      <c r="I193" s="181">
        <v>7</v>
      </c>
      <c r="J193" s="181">
        <v>7</v>
      </c>
      <c r="K193" s="154"/>
      <c r="L193" s="79">
        <v>5.66</v>
      </c>
      <c r="M193" s="80"/>
      <c r="N193" s="81" t="s">
        <v>34</v>
      </c>
      <c r="O193" s="82"/>
      <c r="P193" s="54" t="s">
        <v>477</v>
      </c>
      <c r="Q193" s="54" t="s">
        <v>477</v>
      </c>
    </row>
    <row r="194" ht="28" customHeight="1" spans="1:17">
      <c r="A194" s="13">
        <v>190</v>
      </c>
      <c r="B194" s="54" t="s">
        <v>486</v>
      </c>
      <c r="C194" s="54" t="s">
        <v>487</v>
      </c>
      <c r="D194" s="36" t="s">
        <v>133</v>
      </c>
      <c r="E194" s="54">
        <v>100</v>
      </c>
      <c r="F194" s="22" t="s">
        <v>353</v>
      </c>
      <c r="G194" s="171">
        <v>150</v>
      </c>
      <c r="H194" s="172">
        <v>8</v>
      </c>
      <c r="I194" s="181">
        <v>5</v>
      </c>
      <c r="J194" s="181">
        <v>5</v>
      </c>
      <c r="K194" s="154"/>
      <c r="L194" s="79">
        <v>5</v>
      </c>
      <c r="M194" s="80"/>
      <c r="N194" s="81" t="s">
        <v>34</v>
      </c>
      <c r="O194" s="82"/>
      <c r="P194" s="54" t="s">
        <v>477</v>
      </c>
      <c r="Q194" s="54" t="s">
        <v>477</v>
      </c>
    </row>
    <row r="195" ht="28" customHeight="1" spans="1:17">
      <c r="A195" s="13">
        <v>191</v>
      </c>
      <c r="B195" s="54" t="s">
        <v>474</v>
      </c>
      <c r="C195" s="54" t="s">
        <v>488</v>
      </c>
      <c r="D195" s="36" t="s">
        <v>133</v>
      </c>
      <c r="E195" s="54">
        <v>50</v>
      </c>
      <c r="F195" s="22" t="s">
        <v>412</v>
      </c>
      <c r="G195" s="171">
        <v>230</v>
      </c>
      <c r="H195" s="172">
        <v>14</v>
      </c>
      <c r="I195" s="181">
        <v>5</v>
      </c>
      <c r="J195" s="181">
        <v>5</v>
      </c>
      <c r="K195" s="154"/>
      <c r="L195" s="79">
        <v>5</v>
      </c>
      <c r="M195" s="80"/>
      <c r="N195" s="81" t="s">
        <v>34</v>
      </c>
      <c r="O195" s="82"/>
      <c r="P195" s="54" t="s">
        <v>477</v>
      </c>
      <c r="Q195" s="54" t="s">
        <v>477</v>
      </c>
    </row>
    <row r="196" ht="28" customHeight="1" spans="1:17">
      <c r="A196" s="13">
        <v>192</v>
      </c>
      <c r="B196" s="54" t="s">
        <v>489</v>
      </c>
      <c r="C196" s="54" t="s">
        <v>490</v>
      </c>
      <c r="D196" s="36" t="s">
        <v>133</v>
      </c>
      <c r="E196" s="183">
        <v>195</v>
      </c>
      <c r="F196" s="22" t="s">
        <v>491</v>
      </c>
      <c r="G196" s="171">
        <v>40</v>
      </c>
      <c r="H196" s="172">
        <v>5</v>
      </c>
      <c r="I196" s="181">
        <v>8</v>
      </c>
      <c r="J196" s="181">
        <v>8</v>
      </c>
      <c r="K196" s="154"/>
      <c r="L196" s="79">
        <v>9.98</v>
      </c>
      <c r="M196" s="80"/>
      <c r="N196" s="81" t="s">
        <v>34</v>
      </c>
      <c r="O196" s="82"/>
      <c r="P196" s="54" t="s">
        <v>477</v>
      </c>
      <c r="Q196" s="54" t="s">
        <v>477</v>
      </c>
    </row>
    <row r="197" ht="28" customHeight="1" spans="1:17">
      <c r="A197" s="13">
        <v>193</v>
      </c>
      <c r="B197" s="54" t="s">
        <v>492</v>
      </c>
      <c r="C197" s="54" t="s">
        <v>493</v>
      </c>
      <c r="D197" s="36" t="s">
        <v>128</v>
      </c>
      <c r="E197" s="54">
        <v>1</v>
      </c>
      <c r="F197" s="54" t="s">
        <v>494</v>
      </c>
      <c r="G197" s="171">
        <v>230</v>
      </c>
      <c r="H197" s="172">
        <v>30</v>
      </c>
      <c r="I197" s="181">
        <v>16</v>
      </c>
      <c r="J197" s="181">
        <v>16</v>
      </c>
      <c r="K197" s="154"/>
      <c r="L197" s="79">
        <v>16.8</v>
      </c>
      <c r="M197" s="80"/>
      <c r="N197" s="81" t="s">
        <v>34</v>
      </c>
      <c r="O197" s="82"/>
      <c r="P197" s="54" t="s">
        <v>477</v>
      </c>
      <c r="Q197" s="54" t="s">
        <v>477</v>
      </c>
    </row>
    <row r="198" ht="28" customHeight="1" spans="1:17">
      <c r="A198" s="13">
        <v>194</v>
      </c>
      <c r="B198" s="54" t="s">
        <v>486</v>
      </c>
      <c r="C198" s="54" t="s">
        <v>495</v>
      </c>
      <c r="D198" s="36" t="s">
        <v>133</v>
      </c>
      <c r="E198" s="54">
        <v>1320</v>
      </c>
      <c r="F198" s="54" t="s">
        <v>496</v>
      </c>
      <c r="G198" s="171">
        <v>250</v>
      </c>
      <c r="H198" s="172">
        <v>25</v>
      </c>
      <c r="I198" s="181">
        <v>20</v>
      </c>
      <c r="J198" s="181">
        <v>20</v>
      </c>
      <c r="K198" s="154"/>
      <c r="L198" s="79">
        <v>16.81</v>
      </c>
      <c r="M198" s="80"/>
      <c r="N198" s="81" t="s">
        <v>34</v>
      </c>
      <c r="O198" s="82"/>
      <c r="P198" s="54" t="s">
        <v>477</v>
      </c>
      <c r="Q198" s="54" t="s">
        <v>477</v>
      </c>
    </row>
    <row r="199" ht="28" customHeight="1" spans="1:17">
      <c r="A199" s="13">
        <v>195</v>
      </c>
      <c r="B199" s="184" t="s">
        <v>497</v>
      </c>
      <c r="C199" s="185"/>
      <c r="D199" s="185"/>
      <c r="E199" s="185"/>
      <c r="F199" s="185"/>
      <c r="G199" s="185">
        <f>G200+G201+G202+G203+G204</f>
        <v>11552</v>
      </c>
      <c r="H199" s="185">
        <f>H200+H201+H202+H203+H204</f>
        <v>3135</v>
      </c>
      <c r="I199" s="185"/>
      <c r="J199" s="185"/>
      <c r="K199" s="189">
        <f>SUM(K200:K205)</f>
        <v>81.2981</v>
      </c>
      <c r="L199" s="189">
        <f>SUM(L200:L205)</f>
        <v>81.2981</v>
      </c>
      <c r="M199" s="80">
        <f t="shared" ref="M199:M205" si="45">L199/K199*100%</f>
        <v>1</v>
      </c>
      <c r="N199" s="81" t="s">
        <v>34</v>
      </c>
      <c r="O199" s="82">
        <f t="shared" ref="O199:O205" si="46">K199-L199</f>
        <v>0</v>
      </c>
      <c r="P199" s="185"/>
      <c r="Q199" s="185"/>
    </row>
    <row r="200" ht="28" customHeight="1" spans="1:17">
      <c r="A200" s="13">
        <v>196</v>
      </c>
      <c r="B200" s="184" t="s">
        <v>498</v>
      </c>
      <c r="C200" s="185"/>
      <c r="D200" s="185"/>
      <c r="E200" s="185"/>
      <c r="F200" s="185"/>
      <c r="G200" s="185">
        <v>10000</v>
      </c>
      <c r="H200" s="185">
        <v>2500</v>
      </c>
      <c r="I200" s="185"/>
      <c r="J200" s="185"/>
      <c r="K200" s="189">
        <v>20.8</v>
      </c>
      <c r="L200" s="189">
        <v>20.8</v>
      </c>
      <c r="M200" s="80">
        <f t="shared" si="45"/>
        <v>1</v>
      </c>
      <c r="N200" s="81" t="s">
        <v>34</v>
      </c>
      <c r="O200" s="82">
        <f t="shared" si="46"/>
        <v>0</v>
      </c>
      <c r="P200" s="34" t="s">
        <v>35</v>
      </c>
      <c r="Q200" s="34" t="s">
        <v>35</v>
      </c>
    </row>
    <row r="201" ht="28" customHeight="1" spans="1:17">
      <c r="A201" s="13">
        <v>197</v>
      </c>
      <c r="B201" s="184" t="s">
        <v>499</v>
      </c>
      <c r="C201" s="186"/>
      <c r="D201" s="186"/>
      <c r="E201" s="186"/>
      <c r="F201" s="186"/>
      <c r="G201" s="186">
        <v>250</v>
      </c>
      <c r="H201" s="186">
        <v>45</v>
      </c>
      <c r="I201" s="186"/>
      <c r="J201" s="186"/>
      <c r="K201" s="190">
        <v>6</v>
      </c>
      <c r="L201" s="190">
        <v>6</v>
      </c>
      <c r="M201" s="80">
        <f t="shared" si="45"/>
        <v>1</v>
      </c>
      <c r="N201" s="81" t="s">
        <v>34</v>
      </c>
      <c r="O201" s="82">
        <f t="shared" si="46"/>
        <v>0</v>
      </c>
      <c r="P201" s="191" t="s">
        <v>44</v>
      </c>
      <c r="Q201" s="191" t="s">
        <v>44</v>
      </c>
    </row>
    <row r="202" ht="28" customHeight="1" spans="1:17">
      <c r="A202" s="13">
        <v>198</v>
      </c>
      <c r="B202" s="184" t="s">
        <v>500</v>
      </c>
      <c r="C202" s="186"/>
      <c r="D202" s="186"/>
      <c r="E202" s="186"/>
      <c r="F202" s="186"/>
      <c r="G202" s="186">
        <v>1250</v>
      </c>
      <c r="H202" s="186">
        <v>538</v>
      </c>
      <c r="I202" s="186"/>
      <c r="J202" s="186"/>
      <c r="K202" s="190">
        <v>32.29</v>
      </c>
      <c r="L202" s="190">
        <v>32.29</v>
      </c>
      <c r="M202" s="80">
        <f t="shared" si="45"/>
        <v>1</v>
      </c>
      <c r="N202" s="81" t="s">
        <v>34</v>
      </c>
      <c r="O202" s="82">
        <f t="shared" si="46"/>
        <v>0</v>
      </c>
      <c r="P202" s="191" t="s">
        <v>501</v>
      </c>
      <c r="Q202" s="191" t="s">
        <v>501</v>
      </c>
    </row>
    <row r="203" ht="28" customHeight="1" spans="1:17">
      <c r="A203" s="13">
        <v>199</v>
      </c>
      <c r="B203" s="184" t="s">
        <v>502</v>
      </c>
      <c r="C203" s="186"/>
      <c r="D203" s="186"/>
      <c r="E203" s="186"/>
      <c r="F203" s="186"/>
      <c r="G203" s="186">
        <v>50</v>
      </c>
      <c r="H203" s="186">
        <v>50</v>
      </c>
      <c r="I203" s="186"/>
      <c r="J203" s="186"/>
      <c r="K203" s="190">
        <v>6.86</v>
      </c>
      <c r="L203" s="190">
        <v>6.86</v>
      </c>
      <c r="M203" s="80">
        <f t="shared" si="45"/>
        <v>1</v>
      </c>
      <c r="N203" s="81" t="s">
        <v>34</v>
      </c>
      <c r="O203" s="82">
        <f t="shared" si="46"/>
        <v>0</v>
      </c>
      <c r="P203" s="192" t="s">
        <v>503</v>
      </c>
      <c r="Q203" s="192" t="s">
        <v>503</v>
      </c>
    </row>
    <row r="204" ht="28" customHeight="1" spans="1:17">
      <c r="A204" s="13">
        <v>200</v>
      </c>
      <c r="B204" s="184" t="s">
        <v>504</v>
      </c>
      <c r="C204" s="187"/>
      <c r="D204" s="187"/>
      <c r="E204" s="187"/>
      <c r="F204" s="187"/>
      <c r="G204" s="188">
        <v>2</v>
      </c>
      <c r="H204" s="188">
        <v>2</v>
      </c>
      <c r="I204" s="187"/>
      <c r="J204" s="187"/>
      <c r="K204" s="190">
        <v>0.2981</v>
      </c>
      <c r="L204" s="190">
        <v>0.2981</v>
      </c>
      <c r="M204" s="80">
        <f t="shared" si="45"/>
        <v>1</v>
      </c>
      <c r="N204" s="81" t="s">
        <v>34</v>
      </c>
      <c r="O204" s="82">
        <f t="shared" si="46"/>
        <v>0</v>
      </c>
      <c r="P204" s="192" t="s">
        <v>503</v>
      </c>
      <c r="Q204" s="192" t="s">
        <v>503</v>
      </c>
    </row>
    <row r="205" ht="28" customHeight="1" spans="1:17">
      <c r="A205" s="13">
        <v>201</v>
      </c>
      <c r="B205" s="184" t="s">
        <v>505</v>
      </c>
      <c r="C205" s="187"/>
      <c r="D205" s="187"/>
      <c r="E205" s="187"/>
      <c r="F205" s="187"/>
      <c r="G205" s="187"/>
      <c r="H205" s="187"/>
      <c r="I205" s="187"/>
      <c r="J205" s="187"/>
      <c r="K205" s="190">
        <v>15.05</v>
      </c>
      <c r="L205" s="190">
        <v>15.05</v>
      </c>
      <c r="M205" s="80">
        <f t="shared" si="45"/>
        <v>1</v>
      </c>
      <c r="N205" s="81" t="s">
        <v>34</v>
      </c>
      <c r="O205" s="82">
        <f t="shared" si="46"/>
        <v>0</v>
      </c>
      <c r="P205" s="193" t="s">
        <v>506</v>
      </c>
      <c r="Q205" s="193" t="s">
        <v>69</v>
      </c>
    </row>
    <row r="206" ht="30" customHeight="1"/>
    <row r="207" ht="30" customHeight="1"/>
  </sheetData>
  <mergeCells count="81">
    <mergeCell ref="A1:Q1"/>
    <mergeCell ref="A2:E2"/>
    <mergeCell ref="F2:L2"/>
    <mergeCell ref="P2:Q2"/>
    <mergeCell ref="D3:E3"/>
    <mergeCell ref="G3:H3"/>
    <mergeCell ref="J3:L3"/>
    <mergeCell ref="P3:Q3"/>
    <mergeCell ref="B5:F5"/>
    <mergeCell ref="B6:C6"/>
    <mergeCell ref="D6:F6"/>
    <mergeCell ref="B7:C7"/>
    <mergeCell ref="B12:C12"/>
    <mergeCell ref="B27:C27"/>
    <mergeCell ref="D29:E29"/>
    <mergeCell ref="D30:E30"/>
    <mergeCell ref="D31:E31"/>
    <mergeCell ref="B41:C41"/>
    <mergeCell ref="B43:C43"/>
    <mergeCell ref="B52:C52"/>
    <mergeCell ref="D52:F52"/>
    <mergeCell ref="B53:C53"/>
    <mergeCell ref="D53:F53"/>
    <mergeCell ref="B58:C58"/>
    <mergeCell ref="B66:C66"/>
    <mergeCell ref="B70:D70"/>
    <mergeCell ref="B71:C71"/>
    <mergeCell ref="B72:C72"/>
    <mergeCell ref="B73:C73"/>
    <mergeCell ref="D73:E73"/>
    <mergeCell ref="B74:C74"/>
    <mergeCell ref="D74:E74"/>
    <mergeCell ref="B75:C75"/>
    <mergeCell ref="B85:C85"/>
    <mergeCell ref="B87:C87"/>
    <mergeCell ref="B89:C89"/>
    <mergeCell ref="B92:C92"/>
    <mergeCell ref="B98:C98"/>
    <mergeCell ref="B100:C100"/>
    <mergeCell ref="D102:F102"/>
    <mergeCell ref="B106:D106"/>
    <mergeCell ref="B107:C107"/>
    <mergeCell ref="D107:E107"/>
    <mergeCell ref="B108:C108"/>
    <mergeCell ref="B126:C126"/>
    <mergeCell ref="D126:E126"/>
    <mergeCell ref="B183:C183"/>
    <mergeCell ref="B188:E188"/>
    <mergeCell ref="A3:A4"/>
    <mergeCell ref="B3:B4"/>
    <mergeCell ref="B93:B97"/>
    <mergeCell ref="B115:B116"/>
    <mergeCell ref="B117:B119"/>
    <mergeCell ref="B154:B156"/>
    <mergeCell ref="C3:C4"/>
    <mergeCell ref="E96:E97"/>
    <mergeCell ref="F3:F4"/>
    <mergeCell ref="F93:F97"/>
    <mergeCell ref="F154:F156"/>
    <mergeCell ref="G16:G23"/>
    <mergeCell ref="G29:G31"/>
    <mergeCell ref="G37:G40"/>
    <mergeCell ref="G41:G51"/>
    <mergeCell ref="G101:G105"/>
    <mergeCell ref="G177:G178"/>
    <mergeCell ref="H16:H23"/>
    <mergeCell ref="H29:H31"/>
    <mergeCell ref="H37:H40"/>
    <mergeCell ref="H41:H51"/>
    <mergeCell ref="H101:H105"/>
    <mergeCell ref="H177:H178"/>
    <mergeCell ref="I3:I4"/>
    <mergeCell ref="M3:M4"/>
    <mergeCell ref="N3:N4"/>
    <mergeCell ref="O3:O4"/>
    <mergeCell ref="Q88:Q89"/>
    <mergeCell ref="Q90:Q91"/>
    <mergeCell ref="Q92:Q93"/>
    <mergeCell ref="Q94:Q95"/>
    <mergeCell ref="Q96:Q97"/>
    <mergeCell ref="Q98:Q99"/>
  </mergeCells>
  <pageMargins left="0.554861111111111" right="0" top="0.60625" bottom="0.2125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2018统筹整合扶贫项目完成情况公告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天使之梦</cp:lastModifiedBy>
  <dcterms:created xsi:type="dcterms:W3CDTF">2018-12-28T09:26:00Z</dcterms:created>
  <cp:lastPrinted>2020-09-05T01:59:00Z</cp:lastPrinted>
  <dcterms:modified xsi:type="dcterms:W3CDTF">2020-11-20T07:15:28Z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2052-11.1.0.10132</vt:lpwstr>
  </property>
</Properties>
</file>